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Рішення\30 сесія\проект бюджет 20224\"/>
    </mc:Choice>
  </mc:AlternateContent>
  <xr:revisionPtr revIDLastSave="0" documentId="8_{10827E2B-CA04-4CB3-89B1-919838AB897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дод3" sheetId="2" r:id="rId1"/>
  </sheets>
  <definedNames>
    <definedName name="_xlnm.Print_Area" localSheetId="0">дод3!$A$1:$P$417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88" i="2" l="1"/>
  <c r="O390" i="2"/>
  <c r="P257" i="2"/>
  <c r="J261" i="2"/>
  <c r="J256" i="2" s="1"/>
  <c r="O324" i="2"/>
  <c r="O409" i="2"/>
  <c r="J409" i="2" s="1"/>
  <c r="O406" i="2"/>
  <c r="J406" i="2"/>
  <c r="O391" i="2"/>
  <c r="J391" i="2"/>
  <c r="O325" i="2"/>
  <c r="J325" i="2" s="1"/>
  <c r="J284" i="2"/>
  <c r="O283" i="2"/>
  <c r="J283" i="2" s="1"/>
  <c r="J282" i="2" s="1"/>
  <c r="O282" i="2"/>
  <c r="I282" i="2"/>
  <c r="O281" i="2"/>
  <c r="J281" i="2"/>
  <c r="O280" i="2"/>
  <c r="J280" i="2" s="1"/>
  <c r="I280" i="2"/>
  <c r="O279" i="2"/>
  <c r="J279" i="2" s="1"/>
  <c r="O278" i="2"/>
  <c r="J278" i="2"/>
  <c r="O277" i="2"/>
  <c r="N277" i="2"/>
  <c r="M277" i="2"/>
  <c r="L277" i="2"/>
  <c r="J277" i="2"/>
  <c r="I277" i="2"/>
  <c r="O276" i="2"/>
  <c r="J276" i="2" s="1"/>
  <c r="O275" i="2"/>
  <c r="N275" i="2"/>
  <c r="M275" i="2"/>
  <c r="L275" i="2"/>
  <c r="J275" i="2"/>
  <c r="I275" i="2"/>
  <c r="O274" i="2"/>
  <c r="J274" i="2" s="1"/>
  <c r="O273" i="2"/>
  <c r="J273" i="2" s="1"/>
  <c r="O272" i="2"/>
  <c r="N272" i="2"/>
  <c r="M272" i="2"/>
  <c r="L272" i="2"/>
  <c r="J272" i="2" s="1"/>
  <c r="I272" i="2"/>
  <c r="O271" i="2"/>
  <c r="J271" i="2" s="1"/>
  <c r="J270" i="2"/>
  <c r="O250" i="2"/>
  <c r="E242" i="2"/>
  <c r="F156" i="2"/>
  <c r="E241" i="2"/>
  <c r="O157" i="2"/>
  <c r="O84" i="2" l="1"/>
  <c r="O83" i="2"/>
  <c r="O82" i="2"/>
  <c r="O81" i="2"/>
  <c r="O80" i="2"/>
  <c r="O79" i="2"/>
  <c r="O78" i="2"/>
  <c r="O77" i="2"/>
  <c r="O74" i="2"/>
  <c r="O72" i="2"/>
  <c r="O71" i="2"/>
  <c r="O70" i="2"/>
  <c r="O69" i="2"/>
  <c r="O68" i="2"/>
  <c r="O67" i="2"/>
  <c r="O66" i="2"/>
  <c r="O65" i="2"/>
  <c r="O64" i="2"/>
  <c r="O63" i="2"/>
  <c r="O62" i="2"/>
  <c r="O61" i="2"/>
  <c r="O60" i="2"/>
  <c r="O59" i="2"/>
  <c r="O58" i="2"/>
  <c r="O57" i="2"/>
  <c r="O56" i="2"/>
  <c r="O55" i="2"/>
  <c r="O54" i="2"/>
  <c r="O53" i="2"/>
  <c r="O52" i="2"/>
  <c r="F16" i="2" l="1"/>
  <c r="K408" i="2" l="1"/>
  <c r="F408" i="2"/>
  <c r="E251" i="2" l="1"/>
  <c r="P251" i="2" s="1"/>
  <c r="O251" i="2"/>
  <c r="J251" i="2" s="1"/>
  <c r="K105" i="2" l="1"/>
  <c r="K249" i="2" l="1"/>
  <c r="I252" i="2"/>
  <c r="E252" i="2" s="1"/>
  <c r="L252" i="2"/>
  <c r="M252" i="2"/>
  <c r="N252" i="2"/>
  <c r="O252" i="2"/>
  <c r="O253" i="2"/>
  <c r="J252" i="2" l="1"/>
  <c r="P252" i="2" s="1"/>
  <c r="J253" i="2"/>
  <c r="E258" i="2" l="1"/>
  <c r="G51" i="2"/>
  <c r="F324" i="2"/>
  <c r="J346" i="2"/>
  <c r="E346" i="2"/>
  <c r="E347" i="2"/>
  <c r="E348" i="2"/>
  <c r="E349" i="2"/>
  <c r="F256" i="2" l="1"/>
  <c r="P346" i="2"/>
  <c r="F51" i="2"/>
  <c r="E262" i="2"/>
  <c r="E263" i="2"/>
  <c r="O30" i="2" l="1"/>
  <c r="O31" i="2"/>
  <c r="J247" i="2"/>
  <c r="E247" i="2"/>
  <c r="E246" i="2"/>
  <c r="E245" i="2" s="1"/>
  <c r="N16" i="2"/>
  <c r="M16" i="2"/>
  <c r="L16" i="2"/>
  <c r="K16" i="2"/>
  <c r="P247" i="2" l="1"/>
  <c r="K324" i="2"/>
  <c r="K315" i="2" s="1"/>
  <c r="N156" i="2"/>
  <c r="N154" i="2" s="1"/>
  <c r="M156" i="2"/>
  <c r="M154" i="2" s="1"/>
  <c r="L156" i="2"/>
  <c r="L154" i="2" s="1"/>
  <c r="K156" i="2"/>
  <c r="K154" i="2" s="1"/>
  <c r="H156" i="2"/>
  <c r="G156" i="2"/>
  <c r="G154" i="2" s="1"/>
  <c r="F154" i="2"/>
  <c r="O232" i="2"/>
  <c r="J232" i="2" s="1"/>
  <c r="O241" i="2"/>
  <c r="J241" i="2" s="1"/>
  <c r="J225" i="2"/>
  <c r="E225" i="2"/>
  <c r="J413" i="2"/>
  <c r="E413" i="2"/>
  <c r="J412" i="2"/>
  <c r="E412" i="2"/>
  <c r="O411" i="2"/>
  <c r="J411" i="2" s="1"/>
  <c r="P411" i="2" s="1"/>
  <c r="E410" i="2"/>
  <c r="P410" i="2" s="1"/>
  <c r="E409" i="2"/>
  <c r="N408" i="2"/>
  <c r="M408" i="2"/>
  <c r="M407" i="2" s="1"/>
  <c r="L408" i="2"/>
  <c r="L407" i="2" s="1"/>
  <c r="K407" i="2"/>
  <c r="I408" i="2"/>
  <c r="I407" i="2" s="1"/>
  <c r="H408" i="2"/>
  <c r="H407" i="2" s="1"/>
  <c r="G408" i="2"/>
  <c r="G407" i="2" s="1"/>
  <c r="F407" i="2"/>
  <c r="N407" i="2"/>
  <c r="E406" i="2"/>
  <c r="N405" i="2"/>
  <c r="M405" i="2"/>
  <c r="M404" i="2" s="1"/>
  <c r="L405" i="2"/>
  <c r="L404" i="2" s="1"/>
  <c r="K405" i="2"/>
  <c r="K404" i="2" s="1"/>
  <c r="I405" i="2"/>
  <c r="I404" i="2" s="1"/>
  <c r="H405" i="2"/>
  <c r="H404" i="2" s="1"/>
  <c r="G405" i="2"/>
  <c r="G404" i="2" s="1"/>
  <c r="F405" i="2"/>
  <c r="F404" i="2" s="1"/>
  <c r="N404" i="2"/>
  <c r="O403" i="2"/>
  <c r="J403" i="2" s="1"/>
  <c r="J401" i="2" s="1"/>
  <c r="E403" i="2"/>
  <c r="P402" i="2"/>
  <c r="O401" i="2"/>
  <c r="N401" i="2"/>
  <c r="M401" i="2"/>
  <c r="L401" i="2"/>
  <c r="I401" i="2"/>
  <c r="I390" i="2" s="1"/>
  <c r="I388" i="2" s="1"/>
  <c r="H401" i="2"/>
  <c r="H390" i="2" s="1"/>
  <c r="H388" i="2" s="1"/>
  <c r="E401" i="2"/>
  <c r="O400" i="2"/>
  <c r="J400" i="2" s="1"/>
  <c r="P400" i="2" s="1"/>
  <c r="O399" i="2"/>
  <c r="J399" i="2" s="1"/>
  <c r="P399" i="2" s="1"/>
  <c r="O398" i="2"/>
  <c r="J398" i="2" s="1"/>
  <c r="E398" i="2"/>
  <c r="O397" i="2"/>
  <c r="N397" i="2"/>
  <c r="M397" i="2"/>
  <c r="L397" i="2"/>
  <c r="I397" i="2"/>
  <c r="E397" i="2" s="1"/>
  <c r="H397" i="2"/>
  <c r="O396" i="2"/>
  <c r="J396" i="2" s="1"/>
  <c r="E396" i="2"/>
  <c r="O395" i="2"/>
  <c r="J395" i="2"/>
  <c r="O394" i="2"/>
  <c r="J394" i="2" s="1"/>
  <c r="E394" i="2"/>
  <c r="O393" i="2"/>
  <c r="E393" i="2"/>
  <c r="O392" i="2"/>
  <c r="J392" i="2" s="1"/>
  <c r="P392" i="2" s="1"/>
  <c r="E391" i="2"/>
  <c r="K390" i="2"/>
  <c r="K388" i="2" s="1"/>
  <c r="G390" i="2"/>
  <c r="G388" i="2" s="1"/>
  <c r="F390" i="2"/>
  <c r="F388" i="2" s="1"/>
  <c r="K389" i="2"/>
  <c r="J387" i="2"/>
  <c r="E387" i="2"/>
  <c r="J386" i="2"/>
  <c r="P386" i="2" s="1"/>
  <c r="J385" i="2"/>
  <c r="P385" i="2" s="1"/>
  <c r="J384" i="2"/>
  <c r="E384" i="2"/>
  <c r="J383" i="2"/>
  <c r="P383" i="2" s="1"/>
  <c r="J382" i="2"/>
  <c r="P382" i="2" s="1"/>
  <c r="J381" i="2"/>
  <c r="E381" i="2"/>
  <c r="J380" i="2"/>
  <c r="E380" i="2"/>
  <c r="J379" i="2"/>
  <c r="E379" i="2"/>
  <c r="J378" i="2"/>
  <c r="E378" i="2"/>
  <c r="J377" i="2"/>
  <c r="E377" i="2"/>
  <c r="J376" i="2"/>
  <c r="E376" i="2"/>
  <c r="J375" i="2"/>
  <c r="P375" i="2" s="1"/>
  <c r="J374" i="2"/>
  <c r="E374" i="2"/>
  <c r="J372" i="2"/>
  <c r="E372" i="2"/>
  <c r="J371" i="2"/>
  <c r="E371" i="2"/>
  <c r="J370" i="2"/>
  <c r="E370" i="2"/>
  <c r="J369" i="2"/>
  <c r="E369" i="2"/>
  <c r="J368" i="2"/>
  <c r="E368" i="2"/>
  <c r="J367" i="2"/>
  <c r="E367" i="2"/>
  <c r="J366" i="2"/>
  <c r="J365" i="2"/>
  <c r="E365" i="2"/>
  <c r="E364" i="2"/>
  <c r="J363" i="2"/>
  <c r="E363" i="2"/>
  <c r="I362" i="2"/>
  <c r="H362" i="2"/>
  <c r="G362" i="2"/>
  <c r="F362" i="2"/>
  <c r="J361" i="2"/>
  <c r="E361" i="2"/>
  <c r="E360" i="2" s="1"/>
  <c r="I360" i="2"/>
  <c r="H360" i="2"/>
  <c r="G360" i="2"/>
  <c r="F360" i="2"/>
  <c r="J359" i="2"/>
  <c r="E359" i="2"/>
  <c r="J358" i="2"/>
  <c r="E358" i="2"/>
  <c r="J357" i="2"/>
  <c r="E357" i="2"/>
  <c r="J356" i="2"/>
  <c r="P356" i="2" s="1"/>
  <c r="J355" i="2"/>
  <c r="J317" i="2" s="1"/>
  <c r="P317" i="2" s="1"/>
  <c r="J354" i="2"/>
  <c r="E354" i="2"/>
  <c r="J353" i="2"/>
  <c r="P353" i="2" s="1"/>
  <c r="J352" i="2"/>
  <c r="P352" i="2" s="1"/>
  <c r="J351" i="2"/>
  <c r="E351" i="2"/>
  <c r="J350" i="2"/>
  <c r="E350" i="2"/>
  <c r="J349" i="2"/>
  <c r="J345" i="2"/>
  <c r="E345" i="2"/>
  <c r="J344" i="2"/>
  <c r="P344" i="2" s="1"/>
  <c r="J343" i="2"/>
  <c r="E343" i="2"/>
  <c r="J342" i="2"/>
  <c r="P342" i="2" s="1"/>
  <c r="J341" i="2"/>
  <c r="P341" i="2" s="1"/>
  <c r="J340" i="2"/>
  <c r="P340" i="2" s="1"/>
  <c r="J339" i="2"/>
  <c r="E339" i="2"/>
  <c r="J338" i="2"/>
  <c r="E338" i="2"/>
  <c r="J337" i="2"/>
  <c r="I337" i="2"/>
  <c r="E337" i="2" s="1"/>
  <c r="J336" i="2"/>
  <c r="E336" i="2"/>
  <c r="J335" i="2"/>
  <c r="P335" i="2" s="1"/>
  <c r="J334" i="2"/>
  <c r="E334" i="2"/>
  <c r="J333" i="2"/>
  <c r="P333" i="2" s="1"/>
  <c r="J331" i="2"/>
  <c r="P331" i="2" s="1"/>
  <c r="O330" i="2"/>
  <c r="J330" i="2" s="1"/>
  <c r="E330" i="2"/>
  <c r="O329" i="2"/>
  <c r="J329" i="2" s="1"/>
  <c r="E329" i="2"/>
  <c r="O328" i="2"/>
  <c r="J328" i="2" s="1"/>
  <c r="P328" i="2" s="1"/>
  <c r="O327" i="2"/>
  <c r="J327" i="2" s="1"/>
  <c r="E327" i="2"/>
  <c r="O326" i="2"/>
  <c r="J326" i="2" s="1"/>
  <c r="E326" i="2"/>
  <c r="E325" i="2"/>
  <c r="N324" i="2"/>
  <c r="N315" i="2" s="1"/>
  <c r="M324" i="2"/>
  <c r="M315" i="2" s="1"/>
  <c r="L324" i="2"/>
  <c r="L315" i="2" s="1"/>
  <c r="I324" i="2"/>
  <c r="I315" i="2" s="1"/>
  <c r="H324" i="2"/>
  <c r="H315" i="2" s="1"/>
  <c r="G324" i="2"/>
  <c r="G315" i="2" s="1"/>
  <c r="F315" i="2"/>
  <c r="O323" i="2"/>
  <c r="J323" i="2" s="1"/>
  <c r="K323" i="2"/>
  <c r="E323" i="2"/>
  <c r="N322" i="2"/>
  <c r="M322" i="2"/>
  <c r="L322" i="2"/>
  <c r="K322" i="2"/>
  <c r="N320" i="2"/>
  <c r="M320" i="2"/>
  <c r="L320" i="2"/>
  <c r="K320" i="2"/>
  <c r="N319" i="2"/>
  <c r="M319" i="2"/>
  <c r="L319" i="2"/>
  <c r="K319" i="2"/>
  <c r="F319" i="2"/>
  <c r="N318" i="2"/>
  <c r="M318" i="2"/>
  <c r="L318" i="2"/>
  <c r="K318" i="2"/>
  <c r="O317" i="2"/>
  <c r="N317" i="2"/>
  <c r="M317" i="2"/>
  <c r="L317" i="2"/>
  <c r="K317" i="2"/>
  <c r="K316" i="2"/>
  <c r="O316" i="2" s="1"/>
  <c r="J316" i="2" s="1"/>
  <c r="P316" i="2" s="1"/>
  <c r="J314" i="2"/>
  <c r="E314" i="2"/>
  <c r="J313" i="2"/>
  <c r="E313" i="2"/>
  <c r="O312" i="2"/>
  <c r="J312" i="2" s="1"/>
  <c r="P312" i="2" s="1"/>
  <c r="O311" i="2"/>
  <c r="J311" i="2" s="1"/>
  <c r="P311" i="2" s="1"/>
  <c r="O310" i="2"/>
  <c r="J310" i="2" s="1"/>
  <c r="E310" i="2"/>
  <c r="E309" i="2"/>
  <c r="P309" i="2" s="1"/>
  <c r="O308" i="2"/>
  <c r="J308" i="2" s="1"/>
  <c r="E308" i="2"/>
  <c r="O307" i="2"/>
  <c r="J307" i="2" s="1"/>
  <c r="E307" i="2"/>
  <c r="O306" i="2"/>
  <c r="J306" i="2" s="1"/>
  <c r="N306" i="2"/>
  <c r="I306" i="2"/>
  <c r="E306" i="2" s="1"/>
  <c r="O305" i="2"/>
  <c r="J305" i="2" s="1"/>
  <c r="P305" i="2" s="1"/>
  <c r="O304" i="2"/>
  <c r="J304" i="2" s="1"/>
  <c r="E304" i="2"/>
  <c r="O303" i="2"/>
  <c r="J303" i="2" s="1"/>
  <c r="N303" i="2"/>
  <c r="I303" i="2"/>
  <c r="E303" i="2" s="1"/>
  <c r="O302" i="2"/>
  <c r="J302" i="2" s="1"/>
  <c r="E302" i="2"/>
  <c r="E301" i="2"/>
  <c r="P301" i="2" s="1"/>
  <c r="O300" i="2"/>
  <c r="J300" i="2" s="1"/>
  <c r="E300" i="2"/>
  <c r="O299" i="2"/>
  <c r="J299" i="2" s="1"/>
  <c r="E299" i="2"/>
  <c r="O298" i="2"/>
  <c r="J298" i="2" s="1"/>
  <c r="E298" i="2"/>
  <c r="O297" i="2"/>
  <c r="J297" i="2" s="1"/>
  <c r="E297" i="2"/>
  <c r="O296" i="2"/>
  <c r="J296" i="2" s="1"/>
  <c r="E296" i="2"/>
  <c r="O295" i="2"/>
  <c r="J295" i="2" s="1"/>
  <c r="E295" i="2"/>
  <c r="O294" i="2"/>
  <c r="J294" i="2" s="1"/>
  <c r="E294" i="2"/>
  <c r="O293" i="2"/>
  <c r="J293" i="2" s="1"/>
  <c r="E293" i="2"/>
  <c r="O292" i="2"/>
  <c r="J292" i="2" s="1"/>
  <c r="P292" i="2" s="1"/>
  <c r="O291" i="2"/>
  <c r="J291" i="2" s="1"/>
  <c r="E291" i="2"/>
  <c r="O290" i="2"/>
  <c r="J290" i="2" s="1"/>
  <c r="N290" i="2"/>
  <c r="I290" i="2"/>
  <c r="E290" i="2" s="1"/>
  <c r="O289" i="2"/>
  <c r="J289" i="2" s="1"/>
  <c r="E289" i="2"/>
  <c r="O288" i="2"/>
  <c r="E288" i="2"/>
  <c r="M287" i="2"/>
  <c r="M285" i="2" s="1"/>
  <c r="L287" i="2"/>
  <c r="L285" i="2" s="1"/>
  <c r="K287" i="2"/>
  <c r="K285" i="2" s="1"/>
  <c r="H287" i="2"/>
  <c r="H285" i="2" s="1"/>
  <c r="G287" i="2"/>
  <c r="G285" i="2" s="1"/>
  <c r="F287" i="2"/>
  <c r="F285" i="2" s="1"/>
  <c r="K286" i="2"/>
  <c r="O286" i="2" s="1"/>
  <c r="F286" i="2"/>
  <c r="E286" i="2" s="1"/>
  <c r="E284" i="2"/>
  <c r="E283" i="2"/>
  <c r="E281" i="2"/>
  <c r="E280" i="2" s="1"/>
  <c r="P279" i="2"/>
  <c r="E278" i="2"/>
  <c r="E277" i="2"/>
  <c r="E276" i="2"/>
  <c r="E275" i="2"/>
  <c r="E274" i="2"/>
  <c r="E273" i="2"/>
  <c r="E272" i="2"/>
  <c r="E271" i="2"/>
  <c r="E270" i="2"/>
  <c r="I269" i="2"/>
  <c r="I268" i="2" s="1"/>
  <c r="H269" i="2"/>
  <c r="H268" i="2" s="1"/>
  <c r="G269" i="2"/>
  <c r="G268" i="2" s="1"/>
  <c r="F269" i="2"/>
  <c r="F268" i="2" s="1"/>
  <c r="J267" i="2"/>
  <c r="E267" i="2"/>
  <c r="J266" i="2"/>
  <c r="E266" i="2"/>
  <c r="J265" i="2"/>
  <c r="I265" i="2"/>
  <c r="I256" i="2" s="1"/>
  <c r="I254" i="2" s="1"/>
  <c r="J264" i="2"/>
  <c r="E264" i="2"/>
  <c r="J263" i="2"/>
  <c r="P263" i="2" s="1"/>
  <c r="F254" i="2"/>
  <c r="E261" i="2"/>
  <c r="P261" i="2" s="1"/>
  <c r="J260" i="2"/>
  <c r="E260" i="2"/>
  <c r="O255" i="2"/>
  <c r="J258" i="2"/>
  <c r="P258" i="2" s="1"/>
  <c r="J257" i="2"/>
  <c r="E257" i="2"/>
  <c r="N256" i="2"/>
  <c r="N254" i="2" s="1"/>
  <c r="M256" i="2"/>
  <c r="M254" i="2" s="1"/>
  <c r="L256" i="2"/>
  <c r="L254" i="2" s="1"/>
  <c r="K256" i="2"/>
  <c r="K254" i="2" s="1"/>
  <c r="H256" i="2"/>
  <c r="H254" i="2" s="1"/>
  <c r="G256" i="2"/>
  <c r="G254" i="2" s="1"/>
  <c r="N255" i="2"/>
  <c r="M255" i="2"/>
  <c r="L255" i="2"/>
  <c r="K255" i="2"/>
  <c r="E253" i="2"/>
  <c r="P253" i="2" s="1"/>
  <c r="N249" i="2"/>
  <c r="N248" i="2" s="1"/>
  <c r="M249" i="2"/>
  <c r="E250" i="2"/>
  <c r="E249" i="2" s="1"/>
  <c r="L249" i="2"/>
  <c r="L248" i="2" s="1"/>
  <c r="K248" i="2"/>
  <c r="H249" i="2"/>
  <c r="H248" i="2" s="1"/>
  <c r="G249" i="2"/>
  <c r="G248" i="2" s="1"/>
  <c r="F249" i="2"/>
  <c r="F248" i="2" s="1"/>
  <c r="M248" i="2"/>
  <c r="J246" i="2"/>
  <c r="J245" i="2" s="1"/>
  <c r="O245" i="2"/>
  <c r="N245" i="2"/>
  <c r="M245" i="2"/>
  <c r="L245" i="2"/>
  <c r="K245" i="2"/>
  <c r="I245" i="2"/>
  <c r="O244" i="2"/>
  <c r="J244" i="2" s="1"/>
  <c r="E244" i="2"/>
  <c r="O243" i="2"/>
  <c r="O155" i="2" s="1"/>
  <c r="E243" i="2"/>
  <c r="P243" i="2" s="1"/>
  <c r="J242" i="2"/>
  <c r="E240" i="2"/>
  <c r="P240" i="2" s="1"/>
  <c r="E239" i="2"/>
  <c r="P239" i="2" s="1"/>
  <c r="O238" i="2"/>
  <c r="J238" i="2" s="1"/>
  <c r="E238" i="2"/>
  <c r="O237" i="2"/>
  <c r="J237" i="2" s="1"/>
  <c r="E237" i="2"/>
  <c r="O236" i="2"/>
  <c r="J236" i="2" s="1"/>
  <c r="E236" i="2"/>
  <c r="O235" i="2"/>
  <c r="J235" i="2" s="1"/>
  <c r="E235" i="2"/>
  <c r="O234" i="2"/>
  <c r="J234" i="2" s="1"/>
  <c r="E234" i="2"/>
  <c r="J233" i="2"/>
  <c r="E233" i="2"/>
  <c r="E232" i="2"/>
  <c r="O231" i="2"/>
  <c r="J231" i="2" s="1"/>
  <c r="J230" i="2" s="1"/>
  <c r="E231" i="2"/>
  <c r="E230" i="2" s="1"/>
  <c r="I230" i="2"/>
  <c r="J229" i="2"/>
  <c r="E229" i="2"/>
  <c r="O228" i="2"/>
  <c r="J228" i="2" s="1"/>
  <c r="I228" i="2"/>
  <c r="I156" i="2" s="1"/>
  <c r="E156" i="2" s="1"/>
  <c r="P227" i="2"/>
  <c r="J226" i="2"/>
  <c r="E226" i="2"/>
  <c r="O224" i="2"/>
  <c r="J224" i="2" s="1"/>
  <c r="P224" i="2" s="1"/>
  <c r="O223" i="2"/>
  <c r="J223" i="2" s="1"/>
  <c r="E223" i="2"/>
  <c r="O222" i="2"/>
  <c r="J222" i="2" s="1"/>
  <c r="E222" i="2"/>
  <c r="O221" i="2"/>
  <c r="J221" i="2" s="1"/>
  <c r="E221" i="2"/>
  <c r="O220" i="2"/>
  <c r="J220" i="2" s="1"/>
  <c r="I220" i="2"/>
  <c r="E220" i="2" s="1"/>
  <c r="O219" i="2"/>
  <c r="E219" i="2"/>
  <c r="O218" i="2"/>
  <c r="J218" i="2" s="1"/>
  <c r="E218" i="2"/>
  <c r="E217" i="2"/>
  <c r="O216" i="2"/>
  <c r="J216" i="2" s="1"/>
  <c r="E216" i="2"/>
  <c r="O215" i="2"/>
  <c r="J215" i="2" s="1"/>
  <c r="E215" i="2"/>
  <c r="E214" i="2"/>
  <c r="P214" i="2" s="1"/>
  <c r="E213" i="2"/>
  <c r="P213" i="2" s="1"/>
  <c r="I212" i="2"/>
  <c r="E212" i="2"/>
  <c r="E211" i="2"/>
  <c r="P211" i="2" s="1"/>
  <c r="E210" i="2"/>
  <c r="P210" i="2" s="1"/>
  <c r="E209" i="2"/>
  <c r="P209" i="2" s="1"/>
  <c r="E208" i="2"/>
  <c r="P208" i="2" s="1"/>
  <c r="E207" i="2"/>
  <c r="P207" i="2" s="1"/>
  <c r="E206" i="2"/>
  <c r="P206" i="2" s="1"/>
  <c r="E205" i="2"/>
  <c r="P205" i="2" s="1"/>
  <c r="E204" i="2"/>
  <c r="P204" i="2" s="1"/>
  <c r="E203" i="2"/>
  <c r="P203" i="2" s="1"/>
  <c r="E202" i="2"/>
  <c r="P202" i="2" s="1"/>
  <c r="E201" i="2"/>
  <c r="P201" i="2" s="1"/>
  <c r="E200" i="2"/>
  <c r="P200" i="2" s="1"/>
  <c r="J199" i="2"/>
  <c r="E199" i="2"/>
  <c r="J198" i="2"/>
  <c r="E198" i="2"/>
  <c r="J197" i="2"/>
  <c r="E197" i="2"/>
  <c r="J196" i="2"/>
  <c r="E196" i="2"/>
  <c r="J195" i="2"/>
  <c r="E195" i="2"/>
  <c r="J194" i="2"/>
  <c r="E194" i="2"/>
  <c r="J193" i="2"/>
  <c r="E193" i="2"/>
  <c r="J192" i="2"/>
  <c r="E192" i="2"/>
  <c r="J191" i="2"/>
  <c r="E191" i="2"/>
  <c r="J190" i="2"/>
  <c r="E190" i="2"/>
  <c r="J189" i="2"/>
  <c r="E189" i="2"/>
  <c r="J188" i="2"/>
  <c r="E188" i="2"/>
  <c r="J187" i="2"/>
  <c r="E187" i="2"/>
  <c r="J186" i="2"/>
  <c r="E186" i="2"/>
  <c r="J185" i="2"/>
  <c r="E185" i="2"/>
  <c r="J184" i="2"/>
  <c r="E184" i="2"/>
  <c r="J183" i="2"/>
  <c r="E183" i="2"/>
  <c r="J182" i="2"/>
  <c r="E182" i="2"/>
  <c r="J181" i="2"/>
  <c r="E181" i="2"/>
  <c r="J180" i="2"/>
  <c r="E180" i="2"/>
  <c r="O179" i="2"/>
  <c r="J179" i="2" s="1"/>
  <c r="I179" i="2"/>
  <c r="E179" i="2" s="1"/>
  <c r="J178" i="2"/>
  <c r="E178" i="2"/>
  <c r="J177" i="2"/>
  <c r="E177" i="2"/>
  <c r="J176" i="2"/>
  <c r="E176" i="2"/>
  <c r="J175" i="2"/>
  <c r="E175" i="2"/>
  <c r="O174" i="2"/>
  <c r="I174" i="2"/>
  <c r="O173" i="2"/>
  <c r="J173" i="2" s="1"/>
  <c r="I173" i="2"/>
  <c r="E173" i="2" s="1"/>
  <c r="J172" i="2"/>
  <c r="E172" i="2"/>
  <c r="J171" i="2"/>
  <c r="E171" i="2"/>
  <c r="J170" i="2"/>
  <c r="E170" i="2"/>
  <c r="J169" i="2"/>
  <c r="E169" i="2"/>
  <c r="J168" i="2"/>
  <c r="E168" i="2"/>
  <c r="J167" i="2"/>
  <c r="E167" i="2"/>
  <c r="J166" i="2"/>
  <c r="E166" i="2"/>
  <c r="O165" i="2"/>
  <c r="J165" i="2" s="1"/>
  <c r="I165" i="2"/>
  <c r="E165" i="2" s="1"/>
  <c r="J164" i="2"/>
  <c r="E164" i="2"/>
  <c r="J163" i="2"/>
  <c r="E163" i="2"/>
  <c r="J162" i="2"/>
  <c r="E162" i="2"/>
  <c r="J161" i="2"/>
  <c r="E161" i="2"/>
  <c r="J160" i="2"/>
  <c r="E160" i="2"/>
  <c r="J159" i="2"/>
  <c r="E159" i="2"/>
  <c r="O158" i="2"/>
  <c r="I158" i="2"/>
  <c r="E158" i="2" s="1"/>
  <c r="J157" i="2"/>
  <c r="E157" i="2"/>
  <c r="N155" i="2"/>
  <c r="M155" i="2"/>
  <c r="L155" i="2"/>
  <c r="K155" i="2"/>
  <c r="J155" i="2"/>
  <c r="F155" i="2"/>
  <c r="H154" i="2"/>
  <c r="O153" i="2"/>
  <c r="J153" i="2" s="1"/>
  <c r="E153" i="2"/>
  <c r="O152" i="2"/>
  <c r="J152" i="2" s="1"/>
  <c r="E152" i="2"/>
  <c r="O151" i="2"/>
  <c r="E151" i="2"/>
  <c r="E150" i="2"/>
  <c r="P150" i="2" s="1"/>
  <c r="E149" i="2"/>
  <c r="P149" i="2" s="1"/>
  <c r="O148" i="2"/>
  <c r="J148" i="2" s="1"/>
  <c r="E148" i="2"/>
  <c r="O147" i="2"/>
  <c r="J147" i="2" s="1"/>
  <c r="E147" i="2"/>
  <c r="E146" i="2"/>
  <c r="E145" i="2"/>
  <c r="P145" i="2" s="1"/>
  <c r="O144" i="2"/>
  <c r="J144" i="2" s="1"/>
  <c r="E144" i="2"/>
  <c r="O143" i="2"/>
  <c r="J143" i="2" s="1"/>
  <c r="E143" i="2"/>
  <c r="J142" i="2"/>
  <c r="E142" i="2"/>
  <c r="O141" i="2"/>
  <c r="J141" i="2" s="1"/>
  <c r="E141" i="2"/>
  <c r="O140" i="2"/>
  <c r="J140" i="2" s="1"/>
  <c r="E140" i="2"/>
  <c r="P139" i="2"/>
  <c r="E138" i="2"/>
  <c r="P138" i="2" s="1"/>
  <c r="O137" i="2"/>
  <c r="J137" i="2" s="1"/>
  <c r="E137" i="2"/>
  <c r="E136" i="2"/>
  <c r="P136" i="2" s="1"/>
  <c r="E135" i="2"/>
  <c r="E102" i="2" s="1"/>
  <c r="E134" i="2"/>
  <c r="P134" i="2" s="1"/>
  <c r="O133" i="2"/>
  <c r="J133" i="2" s="1"/>
  <c r="E133" i="2"/>
  <c r="O132" i="2"/>
  <c r="J132" i="2" s="1"/>
  <c r="E132" i="2"/>
  <c r="O131" i="2"/>
  <c r="J131" i="2" s="1"/>
  <c r="E131" i="2"/>
  <c r="O130" i="2"/>
  <c r="J130" i="2" s="1"/>
  <c r="E130" i="2"/>
  <c r="O129" i="2"/>
  <c r="J129" i="2" s="1"/>
  <c r="E129" i="2"/>
  <c r="O128" i="2"/>
  <c r="J128" i="2" s="1"/>
  <c r="E128" i="2"/>
  <c r="O127" i="2"/>
  <c r="J127" i="2" s="1"/>
  <c r="E127" i="2"/>
  <c r="O126" i="2"/>
  <c r="J126" i="2" s="1"/>
  <c r="E126" i="2"/>
  <c r="O125" i="2"/>
  <c r="J125" i="2" s="1"/>
  <c r="E125" i="2"/>
  <c r="O124" i="2"/>
  <c r="J124" i="2" s="1"/>
  <c r="E124" i="2"/>
  <c r="O123" i="2"/>
  <c r="J123" i="2" s="1"/>
  <c r="E123" i="2"/>
  <c r="E122" i="2"/>
  <c r="P122" i="2" s="1"/>
  <c r="O121" i="2"/>
  <c r="J121" i="2" s="1"/>
  <c r="E121" i="2"/>
  <c r="O120" i="2"/>
  <c r="J120" i="2" s="1"/>
  <c r="E120" i="2"/>
  <c r="P120" i="2" s="1"/>
  <c r="O119" i="2"/>
  <c r="J119" i="2" s="1"/>
  <c r="E119" i="2"/>
  <c r="E118" i="2"/>
  <c r="P118" i="2" s="1"/>
  <c r="O117" i="2"/>
  <c r="J117" i="2" s="1"/>
  <c r="P117" i="2" s="1"/>
  <c r="O116" i="2"/>
  <c r="J116" i="2" s="1"/>
  <c r="E116" i="2"/>
  <c r="O115" i="2"/>
  <c r="J115" i="2" s="1"/>
  <c r="E115" i="2"/>
  <c r="O114" i="2"/>
  <c r="J114" i="2" s="1"/>
  <c r="E114" i="2"/>
  <c r="O113" i="2"/>
  <c r="J113" i="2" s="1"/>
  <c r="E113" i="2"/>
  <c r="O112" i="2"/>
  <c r="E112" i="2"/>
  <c r="O111" i="2"/>
  <c r="J111" i="2" s="1"/>
  <c r="E111" i="2"/>
  <c r="O110" i="2"/>
  <c r="J110" i="2" s="1"/>
  <c r="E110" i="2"/>
  <c r="O109" i="2"/>
  <c r="J109" i="2" s="1"/>
  <c r="E109" i="2"/>
  <c r="O108" i="2"/>
  <c r="J108" i="2" s="1"/>
  <c r="E108" i="2"/>
  <c r="O107" i="2"/>
  <c r="E107" i="2"/>
  <c r="J106" i="2"/>
  <c r="E106" i="2"/>
  <c r="N105" i="2"/>
  <c r="N96" i="2" s="1"/>
  <c r="M105" i="2"/>
  <c r="M96" i="2" s="1"/>
  <c r="L105" i="2"/>
  <c r="L96" i="2" s="1"/>
  <c r="K96" i="2"/>
  <c r="I105" i="2"/>
  <c r="I96" i="2" s="1"/>
  <c r="H105" i="2"/>
  <c r="H96" i="2" s="1"/>
  <c r="G105" i="2"/>
  <c r="G96" i="2" s="1"/>
  <c r="F105" i="2"/>
  <c r="F96" i="2" s="1"/>
  <c r="K104" i="2"/>
  <c r="O104" i="2" s="1"/>
  <c r="J104" i="2" s="1"/>
  <c r="P104" i="2" s="1"/>
  <c r="J103" i="2"/>
  <c r="F103" i="2"/>
  <c r="E103" i="2" s="1"/>
  <c r="K102" i="2"/>
  <c r="F102" i="2"/>
  <c r="F101" i="2"/>
  <c r="E101" i="2" s="1"/>
  <c r="P101" i="2" s="1"/>
  <c r="K100" i="2"/>
  <c r="J100" i="2" s="1"/>
  <c r="I100" i="2"/>
  <c r="H100" i="2"/>
  <c r="G100" i="2"/>
  <c r="F100" i="2"/>
  <c r="K99" i="2"/>
  <c r="E99" i="2"/>
  <c r="K98" i="2"/>
  <c r="O98" i="2" s="1"/>
  <c r="J98" i="2" s="1"/>
  <c r="F98" i="2"/>
  <c r="E98" i="2" s="1"/>
  <c r="N97" i="2"/>
  <c r="M97" i="2"/>
  <c r="L97" i="2"/>
  <c r="K97" i="2"/>
  <c r="I97" i="2"/>
  <c r="H97" i="2"/>
  <c r="G97" i="2"/>
  <c r="F97" i="2"/>
  <c r="O95" i="2"/>
  <c r="O50" i="2" s="1"/>
  <c r="J95" i="2"/>
  <c r="J50" i="2" s="1"/>
  <c r="E95" i="2"/>
  <c r="E50" i="2" s="1"/>
  <c r="O94" i="2"/>
  <c r="J94" i="2"/>
  <c r="E94" i="2"/>
  <c r="O93" i="2"/>
  <c r="J93" i="2"/>
  <c r="J49" i="2" s="1"/>
  <c r="E93" i="2"/>
  <c r="E49" i="2" s="1"/>
  <c r="O92" i="2"/>
  <c r="J92" i="2"/>
  <c r="E92" i="2"/>
  <c r="O91" i="2"/>
  <c r="J91" i="2" s="1"/>
  <c r="J48" i="2" s="1"/>
  <c r="E91" i="2"/>
  <c r="E48" i="2" s="1"/>
  <c r="O90" i="2"/>
  <c r="J90" i="2" s="1"/>
  <c r="E90" i="2"/>
  <c r="O89" i="2"/>
  <c r="J89" i="2" s="1"/>
  <c r="E89" i="2"/>
  <c r="J88" i="2"/>
  <c r="E88" i="2"/>
  <c r="O87" i="2"/>
  <c r="J87" i="2" s="1"/>
  <c r="E87" i="2"/>
  <c r="E86" i="2"/>
  <c r="P86" i="2" s="1"/>
  <c r="O85" i="2"/>
  <c r="J85" i="2" s="1"/>
  <c r="E85" i="2"/>
  <c r="J84" i="2"/>
  <c r="E84" i="2"/>
  <c r="J83" i="2"/>
  <c r="E83" i="2"/>
  <c r="E82" i="2"/>
  <c r="J81" i="2"/>
  <c r="E81" i="2"/>
  <c r="J80" i="2"/>
  <c r="E80" i="2"/>
  <c r="J79" i="2"/>
  <c r="E79" i="2"/>
  <c r="J78" i="2"/>
  <c r="E78" i="2"/>
  <c r="J77" i="2"/>
  <c r="E77" i="2"/>
  <c r="J76" i="2"/>
  <c r="E76" i="2"/>
  <c r="J75" i="2"/>
  <c r="E75" i="2"/>
  <c r="J74" i="2"/>
  <c r="E74" i="2"/>
  <c r="J73" i="2"/>
  <c r="E73" i="2"/>
  <c r="J72" i="2"/>
  <c r="E72" i="2"/>
  <c r="J71" i="2"/>
  <c r="E71" i="2"/>
  <c r="J70" i="2"/>
  <c r="E70" i="2"/>
  <c r="E69" i="2"/>
  <c r="P69" i="2" s="1"/>
  <c r="J68" i="2"/>
  <c r="E68" i="2"/>
  <c r="E67" i="2"/>
  <c r="P67" i="2" s="1"/>
  <c r="J66" i="2"/>
  <c r="E66" i="2"/>
  <c r="J65" i="2"/>
  <c r="E65" i="2"/>
  <c r="J64" i="2"/>
  <c r="E64" i="2"/>
  <c r="J63" i="2"/>
  <c r="E63" i="2"/>
  <c r="J62" i="2"/>
  <c r="E62" i="2"/>
  <c r="J61" i="2"/>
  <c r="E61" i="2"/>
  <c r="J60" i="2"/>
  <c r="E60" i="2"/>
  <c r="J59" i="2"/>
  <c r="E59" i="2"/>
  <c r="J58" i="2"/>
  <c r="E58" i="2"/>
  <c r="E45" i="2" s="1"/>
  <c r="J57" i="2"/>
  <c r="E57" i="2"/>
  <c r="J56" i="2"/>
  <c r="E56" i="2"/>
  <c r="J55" i="2"/>
  <c r="E55" i="2"/>
  <c r="J54" i="2"/>
  <c r="E54" i="2"/>
  <c r="J53" i="2"/>
  <c r="E53" i="2"/>
  <c r="J52" i="2"/>
  <c r="E52" i="2"/>
  <c r="N51" i="2"/>
  <c r="N42" i="2" s="1"/>
  <c r="M51" i="2"/>
  <c r="M42" i="2" s="1"/>
  <c r="L51" i="2"/>
  <c r="L42" i="2" s="1"/>
  <c r="K51" i="2"/>
  <c r="K42" i="2" s="1"/>
  <c r="I51" i="2"/>
  <c r="H51" i="2"/>
  <c r="H42" i="2" s="1"/>
  <c r="G42" i="2"/>
  <c r="F42" i="2"/>
  <c r="N50" i="2"/>
  <c r="M50" i="2"/>
  <c r="L50" i="2"/>
  <c r="K50" i="2"/>
  <c r="I50" i="2"/>
  <c r="H50" i="2"/>
  <c r="G50" i="2"/>
  <c r="F50" i="2"/>
  <c r="N49" i="2"/>
  <c r="M49" i="2"/>
  <c r="L49" i="2"/>
  <c r="K49" i="2"/>
  <c r="O49" i="2" s="1"/>
  <c r="I49" i="2"/>
  <c r="H49" i="2"/>
  <c r="G49" i="2"/>
  <c r="F49" i="2"/>
  <c r="N48" i="2"/>
  <c r="M48" i="2"/>
  <c r="L48" i="2"/>
  <c r="K48" i="2"/>
  <c r="I48" i="2"/>
  <c r="H48" i="2"/>
  <c r="G48" i="2"/>
  <c r="F48" i="2"/>
  <c r="G47" i="2"/>
  <c r="F47" i="2"/>
  <c r="E47" i="2" s="1"/>
  <c r="P47" i="2" s="1"/>
  <c r="F46" i="2"/>
  <c r="E46" i="2" s="1"/>
  <c r="P46" i="2" s="1"/>
  <c r="K45" i="2"/>
  <c r="O45" i="2" s="1"/>
  <c r="J45" i="2" s="1"/>
  <c r="H45" i="2"/>
  <c r="F45" i="2"/>
  <c r="N44" i="2"/>
  <c r="M44" i="2"/>
  <c r="L44" i="2"/>
  <c r="K44" i="2"/>
  <c r="O44" i="2" s="1"/>
  <c r="G44" i="2"/>
  <c r="F44" i="2"/>
  <c r="E44" i="2" s="1"/>
  <c r="N43" i="2"/>
  <c r="M43" i="2"/>
  <c r="L43" i="2"/>
  <c r="J43" i="2" s="1"/>
  <c r="H43" i="2"/>
  <c r="E43" i="2"/>
  <c r="J41" i="2"/>
  <c r="E41" i="2"/>
  <c r="E40" i="2"/>
  <c r="J39" i="2"/>
  <c r="E39" i="2"/>
  <c r="J38" i="2"/>
  <c r="J15" i="2" s="1"/>
  <c r="J37" i="2"/>
  <c r="P37" i="2" s="1"/>
  <c r="J36" i="2"/>
  <c r="P36" i="2" s="1"/>
  <c r="J35" i="2"/>
  <c r="E35" i="2"/>
  <c r="O34" i="2"/>
  <c r="J34" i="2" s="1"/>
  <c r="E34" i="2"/>
  <c r="J33" i="2"/>
  <c r="E33" i="2"/>
  <c r="J32" i="2"/>
  <c r="E32" i="2"/>
  <c r="J31" i="2"/>
  <c r="E31" i="2"/>
  <c r="O40" i="2"/>
  <c r="J40" i="2" s="1"/>
  <c r="E30" i="2"/>
  <c r="O29" i="2"/>
  <c r="J29" i="2" s="1"/>
  <c r="E29" i="2"/>
  <c r="O28" i="2"/>
  <c r="J28" i="2" s="1"/>
  <c r="E28" i="2"/>
  <c r="O27" i="2"/>
  <c r="J27" i="2" s="1"/>
  <c r="E27" i="2"/>
  <c r="P26" i="2"/>
  <c r="P15" i="2" s="1"/>
  <c r="O25" i="2"/>
  <c r="J25" i="2" s="1"/>
  <c r="E25" i="2"/>
  <c r="E24" i="2"/>
  <c r="P24" i="2" s="1"/>
  <c r="O23" i="2"/>
  <c r="J23" i="2" s="1"/>
  <c r="E23" i="2"/>
  <c r="O22" i="2"/>
  <c r="E22" i="2"/>
  <c r="O21" i="2"/>
  <c r="J21" i="2" s="1"/>
  <c r="E21" i="2"/>
  <c r="E20" i="2"/>
  <c r="J19" i="2"/>
  <c r="E19" i="2"/>
  <c r="J18" i="2"/>
  <c r="E18" i="2"/>
  <c r="J17" i="2"/>
  <c r="E17" i="2"/>
  <c r="M14" i="2"/>
  <c r="L14" i="2"/>
  <c r="I16" i="2"/>
  <c r="I14" i="2" s="1"/>
  <c r="H16" i="2"/>
  <c r="H14" i="2" s="1"/>
  <c r="G16" i="2"/>
  <c r="G14" i="2" s="1"/>
  <c r="F14" i="2"/>
  <c r="O15" i="2"/>
  <c r="F15" i="2"/>
  <c r="E15" i="2"/>
  <c r="N14" i="2"/>
  <c r="K14" i="2"/>
  <c r="P384" i="2" l="1"/>
  <c r="E155" i="2"/>
  <c r="P236" i="2"/>
  <c r="P337" i="2"/>
  <c r="M390" i="2"/>
  <c r="M388" i="2" s="1"/>
  <c r="O322" i="2"/>
  <c r="J107" i="2"/>
  <c r="P107" i="2" s="1"/>
  <c r="O105" i="2"/>
  <c r="O96" i="2" s="1"/>
  <c r="P345" i="2"/>
  <c r="E105" i="2"/>
  <c r="E96" i="2" s="1"/>
  <c r="J250" i="2"/>
  <c r="J249" i="2" s="1"/>
  <c r="J248" i="2" s="1"/>
  <c r="O249" i="2"/>
  <c r="O248" i="2" s="1"/>
  <c r="P368" i="2"/>
  <c r="P52" i="2"/>
  <c r="P54" i="2"/>
  <c r="P56" i="2"/>
  <c r="P68" i="2"/>
  <c r="P103" i="2"/>
  <c r="P314" i="2"/>
  <c r="P343" i="2"/>
  <c r="P160" i="2"/>
  <c r="P162" i="2"/>
  <c r="P164" i="2"/>
  <c r="L269" i="2"/>
  <c r="L268" i="2" s="1"/>
  <c r="P275" i="2"/>
  <c r="P327" i="2"/>
  <c r="P60" i="2"/>
  <c r="P64" i="2"/>
  <c r="P110" i="2"/>
  <c r="P229" i="2"/>
  <c r="P232" i="2"/>
  <c r="P326" i="2"/>
  <c r="P152" i="2"/>
  <c r="P280" i="2"/>
  <c r="E324" i="2"/>
  <c r="J360" i="2"/>
  <c r="P360" i="2" s="1"/>
  <c r="P387" i="2"/>
  <c r="P225" i="2"/>
  <c r="P106" i="2"/>
  <c r="P153" i="2"/>
  <c r="P226" i="2"/>
  <c r="P230" i="2"/>
  <c r="E265" i="2"/>
  <c r="P265" i="2" s="1"/>
  <c r="P310" i="2"/>
  <c r="P365" i="2"/>
  <c r="O315" i="2"/>
  <c r="E16" i="2"/>
  <c r="E14" i="2" s="1"/>
  <c r="P222" i="2"/>
  <c r="P191" i="2"/>
  <c r="P182" i="2"/>
  <c r="P184" i="2"/>
  <c r="P186" i="2"/>
  <c r="P190" i="2"/>
  <c r="P198" i="2"/>
  <c r="P57" i="2"/>
  <c r="P61" i="2"/>
  <c r="O16" i="2"/>
  <c r="O14" i="2" s="1"/>
  <c r="P144" i="2"/>
  <c r="P185" i="2"/>
  <c r="P264" i="2"/>
  <c r="P293" i="2"/>
  <c r="P299" i="2"/>
  <c r="P367" i="2"/>
  <c r="O156" i="2"/>
  <c r="E100" i="2"/>
  <c r="P100" i="2" s="1"/>
  <c r="P141" i="2"/>
  <c r="P165" i="2"/>
  <c r="P166" i="2"/>
  <c r="P178" i="2"/>
  <c r="P274" i="2"/>
  <c r="P296" i="2"/>
  <c r="P413" i="2"/>
  <c r="P116" i="2"/>
  <c r="P121" i="2"/>
  <c r="P29" i="2"/>
  <c r="J30" i="2"/>
  <c r="P30" i="2" s="1"/>
  <c r="P32" i="2"/>
  <c r="J44" i="2"/>
  <c r="P44" i="2" s="1"/>
  <c r="P66" i="2"/>
  <c r="E97" i="2"/>
  <c r="J158" i="2"/>
  <c r="E256" i="2"/>
  <c r="J259" i="2"/>
  <c r="J255" i="2" s="1"/>
  <c r="P377" i="2"/>
  <c r="P379" i="2"/>
  <c r="P381" i="2"/>
  <c r="O51" i="2"/>
  <c r="O42" i="2" s="1"/>
  <c r="M269" i="2"/>
  <c r="M268" i="2" s="1"/>
  <c r="G414" i="2"/>
  <c r="P241" i="2"/>
  <c r="P41" i="2"/>
  <c r="P55" i="2"/>
  <c r="P84" i="2"/>
  <c r="P90" i="2"/>
  <c r="P266" i="2"/>
  <c r="P298" i="2"/>
  <c r="P307" i="2"/>
  <c r="P63" i="2"/>
  <c r="P65" i="2"/>
  <c r="P76" i="2"/>
  <c r="P80" i="2"/>
  <c r="P92" i="2"/>
  <c r="P140" i="2"/>
  <c r="P142" i="2"/>
  <c r="P148" i="2"/>
  <c r="P155" i="2"/>
  <c r="P169" i="2"/>
  <c r="P177" i="2"/>
  <c r="P294" i="2"/>
  <c r="P297" i="2"/>
  <c r="N287" i="2"/>
  <c r="N285" i="2" s="1"/>
  <c r="P361" i="2"/>
  <c r="P371" i="2"/>
  <c r="P319" i="2" s="1"/>
  <c r="P396" i="2"/>
  <c r="P39" i="2"/>
  <c r="J51" i="2"/>
  <c r="J42" i="2" s="1"/>
  <c r="P87" i="2"/>
  <c r="P115" i="2"/>
  <c r="P159" i="2"/>
  <c r="P163" i="2"/>
  <c r="P197" i="2"/>
  <c r="P295" i="2"/>
  <c r="P303" i="2"/>
  <c r="P334" i="2"/>
  <c r="P33" i="2"/>
  <c r="P35" i="2"/>
  <c r="P62" i="2"/>
  <c r="P70" i="2"/>
  <c r="P73" i="2"/>
  <c r="P75" i="2"/>
  <c r="P77" i="2"/>
  <c r="P79" i="2"/>
  <c r="P81" i="2"/>
  <c r="O99" i="2"/>
  <c r="J99" i="2" s="1"/>
  <c r="P99" i="2" s="1"/>
  <c r="P111" i="2"/>
  <c r="P124" i="2"/>
  <c r="P126" i="2"/>
  <c r="P128" i="2"/>
  <c r="P132" i="2"/>
  <c r="P147" i="2"/>
  <c r="P168" i="2"/>
  <c r="P170" i="2"/>
  <c r="P172" i="2"/>
  <c r="P187" i="2"/>
  <c r="P194" i="2"/>
  <c r="P218" i="2"/>
  <c r="P233" i="2"/>
  <c r="J254" i="2"/>
  <c r="P267" i="2"/>
  <c r="P281" i="2"/>
  <c r="J286" i="2"/>
  <c r="P286" i="2" s="1"/>
  <c r="P300" i="2"/>
  <c r="O319" i="2"/>
  <c r="P338" i="2"/>
  <c r="P349" i="2"/>
  <c r="P351" i="2"/>
  <c r="P355" i="2"/>
  <c r="J362" i="2"/>
  <c r="J364" i="2"/>
  <c r="P364" i="2" s="1"/>
  <c r="P401" i="2"/>
  <c r="J322" i="2"/>
  <c r="P322" i="2" s="1"/>
  <c r="P366" i="2"/>
  <c r="P19" i="2"/>
  <c r="P21" i="2"/>
  <c r="P40" i="2"/>
  <c r="P43" i="2"/>
  <c r="O48" i="2"/>
  <c r="P59" i="2"/>
  <c r="J219" i="2"/>
  <c r="P219" i="2" s="1"/>
  <c r="O217" i="2"/>
  <c r="J217" i="2" s="1"/>
  <c r="P217" i="2" s="1"/>
  <c r="K269" i="2"/>
  <c r="K268" i="2" s="1"/>
  <c r="E408" i="2"/>
  <c r="E407" i="2" s="1"/>
  <c r="P28" i="2"/>
  <c r="P72" i="2"/>
  <c r="P89" i="2"/>
  <c r="P109" i="2"/>
  <c r="O146" i="2"/>
  <c r="J151" i="2"/>
  <c r="J146" i="2" s="1"/>
  <c r="P221" i="2"/>
  <c r="P339" i="2"/>
  <c r="P17" i="2"/>
  <c r="O20" i="2"/>
  <c r="J20" i="2" s="1"/>
  <c r="P20" i="2" s="1"/>
  <c r="P25" i="2"/>
  <c r="P27" i="2"/>
  <c r="P31" i="2"/>
  <c r="P53" i="2"/>
  <c r="P71" i="2"/>
  <c r="P74" i="2"/>
  <c r="P78" i="2"/>
  <c r="P88" i="2"/>
  <c r="P50" i="2"/>
  <c r="P158" i="2"/>
  <c r="P330" i="2"/>
  <c r="P372" i="2"/>
  <c r="P94" i="2"/>
  <c r="O102" i="2"/>
  <c r="J112" i="2"/>
  <c r="P143" i="2"/>
  <c r="P189" i="2"/>
  <c r="P216" i="2"/>
  <c r="P271" i="2"/>
  <c r="P370" i="2"/>
  <c r="N390" i="2"/>
  <c r="N388" i="2" s="1"/>
  <c r="H414" i="2"/>
  <c r="P18" i="2"/>
  <c r="P34" i="2"/>
  <c r="P58" i="2"/>
  <c r="P45" i="2" s="1"/>
  <c r="P83" i="2"/>
  <c r="P85" i="2"/>
  <c r="P49" i="2"/>
  <c r="P108" i="2"/>
  <c r="P114" i="2"/>
  <c r="P175" i="2"/>
  <c r="P180" i="2"/>
  <c r="O212" i="2"/>
  <c r="J212" i="2" s="1"/>
  <c r="P212" i="2" s="1"/>
  <c r="E228" i="2"/>
  <c r="P228" i="2" s="1"/>
  <c r="I154" i="2"/>
  <c r="P237" i="2"/>
  <c r="P369" i="2"/>
  <c r="P409" i="2"/>
  <c r="O408" i="2"/>
  <c r="O407" i="2" s="1"/>
  <c r="P412" i="2"/>
  <c r="P113" i="2"/>
  <c r="P123" i="2"/>
  <c r="P125" i="2"/>
  <c r="P127" i="2"/>
  <c r="P129" i="2"/>
  <c r="P131" i="2"/>
  <c r="P133" i="2"/>
  <c r="P137" i="2"/>
  <c r="P167" i="2"/>
  <c r="P176" i="2"/>
  <c r="P193" i="2"/>
  <c r="P195" i="2"/>
  <c r="P215" i="2"/>
  <c r="P223" i="2"/>
  <c r="P277" i="2"/>
  <c r="P278" i="2"/>
  <c r="P302" i="2"/>
  <c r="P306" i="2"/>
  <c r="P308" i="2"/>
  <c r="P323" i="2"/>
  <c r="P354" i="2"/>
  <c r="J397" i="2"/>
  <c r="P397" i="2" s="1"/>
  <c r="P119" i="2"/>
  <c r="P161" i="2"/>
  <c r="P171" i="2"/>
  <c r="P173" i="2"/>
  <c r="J174" i="2"/>
  <c r="P181" i="2"/>
  <c r="P183" i="2"/>
  <c r="P192" i="2"/>
  <c r="P199" i="2"/>
  <c r="P220" i="2"/>
  <c r="P234" i="2"/>
  <c r="P238" i="2"/>
  <c r="P244" i="2"/>
  <c r="P270" i="2"/>
  <c r="P272" i="2"/>
  <c r="P289" i="2"/>
  <c r="P313" i="2"/>
  <c r="P357" i="2"/>
  <c r="P359" i="2"/>
  <c r="L390" i="2"/>
  <c r="L388" i="2" s="1"/>
  <c r="F414" i="2"/>
  <c r="E174" i="2"/>
  <c r="P130" i="2"/>
  <c r="J97" i="2"/>
  <c r="P157" i="2"/>
  <c r="J22" i="2"/>
  <c r="P22" i="2" s="1"/>
  <c r="P23" i="2"/>
  <c r="J16" i="2"/>
  <c r="J14" i="2" s="1"/>
  <c r="P98" i="2"/>
  <c r="P179" i="2"/>
  <c r="I249" i="2"/>
  <c r="I248" i="2" s="1"/>
  <c r="E282" i="2"/>
  <c r="O97" i="2"/>
  <c r="O100" i="2"/>
  <c r="P135" i="2"/>
  <c r="O269" i="2"/>
  <c r="O268" i="2" s="1"/>
  <c r="P363" i="2"/>
  <c r="E362" i="2"/>
  <c r="E390" i="2"/>
  <c r="E388" i="2" s="1"/>
  <c r="J389" i="2"/>
  <c r="P389" i="2" s="1"/>
  <c r="P395" i="2"/>
  <c r="P38" i="2"/>
  <c r="E51" i="2"/>
  <c r="E42" i="2" s="1"/>
  <c r="P91" i="2"/>
  <c r="P48" i="2" s="1"/>
  <c r="P93" i="2"/>
  <c r="P95" i="2"/>
  <c r="O230" i="2"/>
  <c r="P231" i="2"/>
  <c r="P245" i="2"/>
  <c r="P246" i="2"/>
  <c r="E287" i="2"/>
  <c r="E285" i="2" s="1"/>
  <c r="J348" i="2"/>
  <c r="J318" i="2" s="1"/>
  <c r="O318" i="2"/>
  <c r="P391" i="2"/>
  <c r="J393" i="2"/>
  <c r="J405" i="2"/>
  <c r="J404" i="2" s="1"/>
  <c r="O405" i="2"/>
  <c r="O404" i="2" s="1"/>
  <c r="P273" i="2"/>
  <c r="E405" i="2"/>
  <c r="E404" i="2" s="1"/>
  <c r="P188" i="2"/>
  <c r="P196" i="2"/>
  <c r="P235" i="2"/>
  <c r="P242" i="2"/>
  <c r="P260" i="2"/>
  <c r="N269" i="2"/>
  <c r="N268" i="2" s="1"/>
  <c r="J288" i="2"/>
  <c r="J287" i="2" s="1"/>
  <c r="J285" i="2" s="1"/>
  <c r="O287" i="2"/>
  <c r="O285" i="2" s="1"/>
  <c r="P291" i="2"/>
  <c r="O256" i="2"/>
  <c r="O254" i="2" s="1"/>
  <c r="E269" i="2"/>
  <c r="E268" i="2" s="1"/>
  <c r="P276" i="2"/>
  <c r="P284" i="2"/>
  <c r="I287" i="2"/>
  <c r="I285" i="2" s="1"/>
  <c r="J332" i="2"/>
  <c r="P332" i="2" s="1"/>
  <c r="O321" i="2"/>
  <c r="J347" i="2"/>
  <c r="P347" i="2" s="1"/>
  <c r="P358" i="2"/>
  <c r="J373" i="2"/>
  <c r="O320" i="2"/>
  <c r="P376" i="2"/>
  <c r="P378" i="2"/>
  <c r="P394" i="2"/>
  <c r="P403" i="2"/>
  <c r="P290" i="2"/>
  <c r="P329" i="2"/>
  <c r="P336" i="2"/>
  <c r="E319" i="2"/>
  <c r="P350" i="2"/>
  <c r="J319" i="2"/>
  <c r="P374" i="2"/>
  <c r="P380" i="2"/>
  <c r="P398" i="2"/>
  <c r="P324" i="2" l="1"/>
  <c r="P315" i="2" s="1"/>
  <c r="J324" i="2"/>
  <c r="P408" i="2"/>
  <c r="M414" i="2"/>
  <c r="J105" i="2"/>
  <c r="J96" i="2" s="1"/>
  <c r="P96" i="2" s="1"/>
  <c r="E254" i="2"/>
  <c r="P254" i="2" s="1"/>
  <c r="P256" i="2"/>
  <c r="P259" i="2"/>
  <c r="P255" i="2" s="1"/>
  <c r="P250" i="2"/>
  <c r="P249" i="2" s="1"/>
  <c r="L414" i="2"/>
  <c r="P288" i="2"/>
  <c r="P287" i="2" s="1"/>
  <c r="P283" i="2"/>
  <c r="P269" i="2" s="1"/>
  <c r="P268" i="2" s="1"/>
  <c r="P325" i="2"/>
  <c r="J315" i="2"/>
  <c r="P348" i="2"/>
  <c r="P318" i="2" s="1"/>
  <c r="J408" i="2"/>
  <c r="J407" i="2" s="1"/>
  <c r="P407" i="2" s="1"/>
  <c r="P174" i="2"/>
  <c r="J156" i="2"/>
  <c r="J154" i="2" s="1"/>
  <c r="P156" i="2"/>
  <c r="P97" i="2"/>
  <c r="J390" i="2"/>
  <c r="J388" i="2" s="1"/>
  <c r="P388" i="2" s="1"/>
  <c r="K414" i="2"/>
  <c r="K420" i="2" s="1"/>
  <c r="K422" i="2" s="1"/>
  <c r="K424" i="2" s="1"/>
  <c r="P51" i="2"/>
  <c r="P42" i="2" s="1"/>
  <c r="P362" i="2"/>
  <c r="P285" i="2"/>
  <c r="N414" i="2"/>
  <c r="O154" i="2"/>
  <c r="O414" i="2" s="1"/>
  <c r="P393" i="2"/>
  <c r="P146" i="2"/>
  <c r="P105" i="2" s="1"/>
  <c r="E154" i="2"/>
  <c r="P16" i="2"/>
  <c r="P14" i="2" s="1"/>
  <c r="I414" i="2"/>
  <c r="P112" i="2"/>
  <c r="J102" i="2"/>
  <c r="P102" i="2" s="1"/>
  <c r="J269" i="2"/>
  <c r="J268" i="2" s="1"/>
  <c r="P282" i="2"/>
  <c r="P151" i="2"/>
  <c r="P373" i="2"/>
  <c r="J320" i="2"/>
  <c r="P320" i="2" s="1"/>
  <c r="P390" i="2"/>
  <c r="E315" i="2"/>
  <c r="P406" i="2"/>
  <c r="P405" i="2" s="1"/>
  <c r="P404" i="2" s="1"/>
  <c r="J321" i="2"/>
  <c r="P321" i="2" s="1"/>
  <c r="K321" i="2"/>
  <c r="E248" i="2"/>
  <c r="P248" i="2" s="1"/>
  <c r="P154" i="2" l="1"/>
  <c r="J414" i="2"/>
  <c r="J420" i="2" s="1"/>
  <c r="J422" i="2" s="1"/>
  <c r="J424" i="2" s="1"/>
  <c r="E414" i="2"/>
  <c r="P414" i="2" l="1"/>
  <c r="P420" i="2" s="1"/>
  <c r="P422" i="2" s="1"/>
  <c r="P424" i="2" s="1"/>
  <c r="E427" i="2"/>
  <c r="E420" i="2"/>
  <c r="E422" i="2" s="1"/>
  <c r="E424" i="2" s="1"/>
  <c r="E428" i="2"/>
</calcChain>
</file>

<file path=xl/sharedStrings.xml><?xml version="1.0" encoding="utf-8"?>
<sst xmlns="http://schemas.openxmlformats.org/spreadsheetml/2006/main" count="1086" uniqueCount="706">
  <si>
    <t xml:space="preserve"> Додаток 3 </t>
  </si>
  <si>
    <t>від ______________ №____</t>
  </si>
  <si>
    <t>08568000000</t>
  </si>
  <si>
    <t>(код бюджету)</t>
  </si>
  <si>
    <t>(грн)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</si>
  <si>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</si>
  <si>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</si>
  <si>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</si>
  <si>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</si>
  <si>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Загальний фонд</t>
  </si>
  <si>
    <t>Спеціальний фонд</t>
  </si>
  <si>
    <t>Разом</t>
  </si>
  <si>
    <t>усього</t>
  </si>
  <si>
    <t>видатки споживання</t>
  </si>
  <si>
    <t>з  них</t>
  </si>
  <si>
    <t>видатки розвитку</t>
  </si>
  <si>
    <r>
      <t>усього</t>
    </r>
    <r>
      <rPr>
        <sz val="9"/>
        <rFont val="Times New Roman"/>
        <family val="1"/>
        <charset val="204"/>
      </rPr>
      <t xml:space="preserve"> </t>
    </r>
  </si>
  <si>
    <t>у тому числі бюджет розвитку</t>
  </si>
  <si>
    <t>оплата праці</t>
  </si>
  <si>
    <t>комунальні послуги та енергоносії</t>
  </si>
  <si>
    <t>2</t>
  </si>
  <si>
    <t>0200000</t>
  </si>
  <si>
    <t>Виконавчий комітет Мелітопольської міської ради Запорізької області</t>
  </si>
  <si>
    <t>за рахунок субвенції на здійснення природоохоронних заходів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</si>
  <si>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</si>
  <si>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</si>
  <si>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</si>
  <si>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</si>
  <si>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</si>
  <si>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0210190</t>
  </si>
  <si>
    <t>0190</t>
  </si>
  <si>
    <t>Проведення місцевих виборів та референдумів, забезпечення діяльності виборчої комісії Автономної Республіки Крим</t>
  </si>
  <si>
    <t>0210191</t>
  </si>
  <si>
    <t>0191</t>
  </si>
  <si>
    <t>0160</t>
  </si>
  <si>
    <t>Проведення місцевих виборів</t>
  </si>
  <si>
    <t>0213190</t>
  </si>
  <si>
    <t>3190</t>
  </si>
  <si>
    <t>Соціальний захист ветеранів війни та праці</t>
  </si>
  <si>
    <t>0213192</t>
  </si>
  <si>
    <t>3192</t>
  </si>
  <si>
    <t>1030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</si>
  <si>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</si>
  <si>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0316320</t>
  </si>
  <si>
    <t>6320</t>
  </si>
  <si>
    <t>Надання допомоги у вирішенні житлових питань</t>
  </si>
  <si>
    <t>0217413</t>
  </si>
  <si>
    <t>7413</t>
  </si>
  <si>
    <t>0451</t>
  </si>
  <si>
    <t>Інші заходи у сфері автотранспорту</t>
  </si>
  <si>
    <t>за рахунок субвенції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</si>
  <si>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0217610</t>
  </si>
  <si>
    <t>7610</t>
  </si>
  <si>
    <t>0411</t>
  </si>
  <si>
    <t>Сприяння розвитку малого та середнього підприємництва</t>
  </si>
  <si>
    <t>за рахунок іншої субвенції з місцевого бюджету</t>
  </si>
  <si>
    <t>0217640</t>
  </si>
  <si>
    <t>7640</t>
  </si>
  <si>
    <t>0470</t>
  </si>
  <si>
    <t>Заходи з енергозбереження</t>
  </si>
  <si>
    <t>0217670</t>
  </si>
  <si>
    <t>7670</t>
  </si>
  <si>
    <t>0490</t>
  </si>
  <si>
    <t>Внески до статутного капіталу суб"єктів господарювання</t>
  </si>
  <si>
    <t>0217680</t>
  </si>
  <si>
    <t>7680</t>
  </si>
  <si>
    <t>Членські внески до асоціацій органів місцевого самоврядування</t>
  </si>
  <si>
    <t>0217690</t>
  </si>
  <si>
    <t>7690</t>
  </si>
  <si>
    <t>Інша економічна діяльність</t>
  </si>
  <si>
    <t>0217691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</si>
  <si>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</si>
  <si>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</si>
  <si>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0217693</t>
  </si>
  <si>
    <t>7693</t>
  </si>
  <si>
    <t>Інші заходи, пов'язані з економічною діяльністю</t>
  </si>
  <si>
    <t>0318600</t>
  </si>
  <si>
    <t>8600</t>
  </si>
  <si>
    <t>0133</t>
  </si>
  <si>
    <t>Інші видатки</t>
  </si>
  <si>
    <t>0218110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</si>
  <si>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</si>
  <si>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</si>
  <si>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</si>
  <si>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0317612</t>
  </si>
  <si>
    <t>7612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</si>
  <si>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</si>
  <si>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</si>
  <si>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0218310</t>
  </si>
  <si>
    <t>8310</t>
  </si>
  <si>
    <t>Запобігання та ліквідація забруднення навколишнього природного середовища</t>
  </si>
  <si>
    <t>0218311</t>
  </si>
  <si>
    <t>8311</t>
  </si>
  <si>
    <t>0511</t>
  </si>
  <si>
    <t>Охорона та раціональне використання природних ресурсів</t>
  </si>
  <si>
    <t>за рахунок субвенцї на здійснення природоохоронних заходів</t>
  </si>
  <si>
    <t>0218330</t>
  </si>
  <si>
    <t>8330</t>
  </si>
  <si>
    <t>0540</t>
  </si>
  <si>
    <t xml:space="preserve">Інша діяльність у сфері екології та охорони природних ресурсів </t>
  </si>
  <si>
    <t>0218410</t>
  </si>
  <si>
    <t>8410</t>
  </si>
  <si>
    <t>0830</t>
  </si>
  <si>
    <t>Фінансова підтримка засобів масової інформації</t>
  </si>
  <si>
    <t>0600000</t>
  </si>
  <si>
    <t>Управління освіти Мелітопольської міської ради Запорізької області</t>
  </si>
  <si>
    <t xml:space="preserve"> за рахунок освітньої субвенції з державного бюджету місцевим бюджетам</t>
  </si>
  <si>
    <t xml:space="preserve"> за рахунок залишку освітньої субвенції з державного бюджету місцевим бюджетам на початок року</t>
  </si>
  <si>
    <t>за рахунок дотації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</si>
  <si>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</si>
  <si>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за рахунок субвенції з місцевого бюджету на здійснення переданих видатків у сфері освіти за рахунок коштів освітньої субвенції</t>
  </si>
  <si>
    <t>за рахунок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</si>
  <si>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 xml:space="preserve"> за рахунок субвенції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</si>
  <si>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 xml:space="preserve">за рахунок субвенції  з місцевого бюджету за рахунок залишку коштів субвенції на надання державної підтримки  особам з особливими освітніми потребами, що утворилася на початок бюджетного періоду  </t>
  </si>
  <si>
    <t>0610000</t>
  </si>
  <si>
    <t>0610160</t>
  </si>
  <si>
    <t>Керівництво і управління у відповідній сфері у містах (місті Києві), селищах, селах,  територіальних громадах</t>
  </si>
  <si>
    <t>0611010</t>
  </si>
  <si>
    <t>1010</t>
  </si>
  <si>
    <t>0910</t>
  </si>
  <si>
    <t>Надання дошкільної освіти</t>
  </si>
  <si>
    <t>за рахунок субвенції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</si>
  <si>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0611021</t>
  </si>
  <si>
    <t>1021</t>
  </si>
  <si>
    <t>0921</t>
  </si>
  <si>
    <t xml:space="preserve">Надання загальної середньої освіти закладами загальної середньої освіти </t>
  </si>
  <si>
    <t>0611031</t>
  </si>
  <si>
    <t>1031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</si>
  <si>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</si>
  <si>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Надання загальної середньої освіти вечірніми (змінними) школами</t>
  </si>
  <si>
    <t>за рахунок субвенції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</si>
  <si>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за рахунок субвенції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</si>
  <si>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0611022</t>
  </si>
  <si>
    <t>1022</t>
  </si>
  <si>
    <t>0922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</si>
  <si>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</si>
  <si>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0611032</t>
  </si>
  <si>
    <t>1032</t>
  </si>
  <si>
    <t>0611061</t>
  </si>
  <si>
    <t>1061</t>
  </si>
  <si>
    <t>Надання загальної середньої освіти закладами загальної середньої освіти</t>
  </si>
  <si>
    <t>0611070</t>
  </si>
  <si>
    <t>1070</t>
  </si>
  <si>
    <t>0960</t>
  </si>
  <si>
    <t>Надання позашкільної освіти закладами позашкільної освіти, заходи із позашкільної роботи з дітьми</t>
  </si>
  <si>
    <t>0611160</t>
  </si>
  <si>
    <t>1160</t>
  </si>
  <si>
    <t>0990</t>
  </si>
  <si>
    <t>Забезпечення діяльності центрів професійного розвитку педагогічних працівників</t>
  </si>
  <si>
    <t>1190</t>
  </si>
  <si>
    <t>Централiзоване ведення бухгалтерського обліку</t>
  </si>
  <si>
    <t>1200</t>
  </si>
  <si>
    <t>Здійснення централiзованого господарського обслуговування</t>
  </si>
  <si>
    <t>Інші програми, заклади та заходи у сфері освіти</t>
  </si>
  <si>
    <t>0611141</t>
  </si>
  <si>
    <t>1141</t>
  </si>
  <si>
    <t>Забезпечення діяльності інших закладів у сфері освіти</t>
  </si>
  <si>
    <t>за рахунок освітньої субвенції з державного бюджету місцевим бюджетам</t>
  </si>
  <si>
    <t>0611142</t>
  </si>
  <si>
    <t>1142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</si>
  <si>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</si>
  <si>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</si>
  <si>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</si>
  <si>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</si>
  <si>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</si>
  <si>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</si>
  <si>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</si>
  <si>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0611154</t>
  </si>
  <si>
    <t>1154</t>
  </si>
  <si>
    <t>Забезпечення діяльності інклюзивно-ресурсних центрів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періоді)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</si>
  <si>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</si>
  <si>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</si>
  <si>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</si>
  <si>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</si>
  <si>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</si>
  <si>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</si>
  <si>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за рахунок іншої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</si>
  <si>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</si>
  <si>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</si>
  <si>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</si>
  <si>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</si>
  <si>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</si>
  <si>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0700000</t>
  </si>
  <si>
    <t>Відділ охорони здоров'я Мелітопольської міської ради Запорізької області</t>
  </si>
  <si>
    <t>за рахунок медичної субвенції з державного бюджету місцевим бюджетам</t>
  </si>
  <si>
    <t>за рахунок залишку медичної субвенції з державного бюджету місцевим бюджетам на початок року</t>
  </si>
  <si>
    <t>за рахунок залишку субвенції з державного бюджету місцевим бюджетам на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</si>
  <si>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підтримки окремих закладів та заходів у системі охорони здоров"я</t>
  </si>
  <si>
    <t>за рахунок залишку на початок року субвенції з місцевого бюджету  на здійснення переданих видатків у сфері охорони здоров’я за рахунок коштів медичної субвенції</t>
  </si>
  <si>
    <t>за рахунок 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</si>
  <si>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за рахунок 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</si>
  <si>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0710000</t>
  </si>
  <si>
    <t>0710160</t>
  </si>
  <si>
    <t>0712010</t>
  </si>
  <si>
    <t>2010</t>
  </si>
  <si>
    <t>0731</t>
  </si>
  <si>
    <t>Багатопрофільна стаціонарна медична допомога населенню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</si>
  <si>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</si>
  <si>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0712030</t>
  </si>
  <si>
    <t>2030</t>
  </si>
  <si>
    <t>0733</t>
  </si>
  <si>
    <t>Лікарсько-акушерська допомога вагітним, породіллям та новонародженим</t>
  </si>
  <si>
    <t>0712100</t>
  </si>
  <si>
    <t>2100</t>
  </si>
  <si>
    <t>0722</t>
  </si>
  <si>
    <t>Стоматологічна допомога населенню</t>
  </si>
  <si>
    <t>0712090</t>
  </si>
  <si>
    <t>2090</t>
  </si>
  <si>
    <t>Спеціалізована амбулаторно-поліклінічна допомога населенню</t>
  </si>
  <si>
    <t>0712110</t>
  </si>
  <si>
    <t>2110</t>
  </si>
  <si>
    <t>Первинна медична допомога населенню</t>
  </si>
  <si>
    <t>0712111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</si>
  <si>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</si>
  <si>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</si>
  <si>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</si>
  <si>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</si>
  <si>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0712120</t>
  </si>
  <si>
    <t>2120</t>
  </si>
  <si>
    <t>0740</t>
  </si>
  <si>
    <t>Інформаційно-методичне та просвітницьке забезпечення в галузі охорони здоров'я</t>
  </si>
  <si>
    <t>0712140</t>
  </si>
  <si>
    <t>2140</t>
  </si>
  <si>
    <t>Програми і централізовані заходи у галузі охорони здоров’я</t>
  </si>
  <si>
    <t>0712141</t>
  </si>
  <si>
    <t>2141</t>
  </si>
  <si>
    <t>0763</t>
  </si>
  <si>
    <t>Програми і централізовані заходи з імунопрофілактики</t>
  </si>
  <si>
    <t>0712144</t>
  </si>
  <si>
    <t>2144</t>
  </si>
  <si>
    <t>Централізовані заходи з лікування хворих на цукровий та нецукровий діабет</t>
  </si>
  <si>
    <t>0712146</t>
  </si>
  <si>
    <t>2146</t>
  </si>
  <si>
    <t>Відшкодування вартості лікарських засобів для лікування окремих захворювань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</si>
  <si>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</si>
  <si>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0712150</t>
  </si>
  <si>
    <t>2150</t>
  </si>
  <si>
    <t>Інші  програми, заклади та заходи у сфері охорони здоров’я</t>
  </si>
  <si>
    <t>0712151</t>
  </si>
  <si>
    <t>2151</t>
  </si>
  <si>
    <t>Забезпечення діяльності інших закладів у сфері охорони здоров’я</t>
  </si>
  <si>
    <t>0712152</t>
  </si>
  <si>
    <t>2152</t>
  </si>
  <si>
    <t>Інші програми та заходи у сфері охорони здоров’я</t>
  </si>
  <si>
    <t>0717360</t>
  </si>
  <si>
    <t>7360</t>
  </si>
  <si>
    <t>Реалізація інвестиційних програм і проектів за рахунок коштів, які надаються з державного бюджету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</si>
  <si>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</si>
  <si>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</si>
  <si>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</si>
  <si>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</si>
  <si>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>0713242</t>
  </si>
  <si>
    <t>3242</t>
  </si>
  <si>
    <t>1090</t>
  </si>
  <si>
    <t>Інші заходи у сфері соціального захисту і соціального забезпечення</t>
  </si>
  <si>
    <t>0717366</t>
  </si>
  <si>
    <t>7366</t>
  </si>
  <si>
    <t>Реалізація проектів в рамках Надзвичайної кредитної програми для відновлення України</t>
  </si>
  <si>
    <t>0717322</t>
  </si>
  <si>
    <t>0800000</t>
  </si>
  <si>
    <t>Управління соціального захисту населення  Мелітопольської міської ради Запорізької області</t>
  </si>
  <si>
    <t>за рахунок субвенції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</si>
  <si>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0810000</t>
  </si>
  <si>
    <t>0810160</t>
  </si>
  <si>
    <t>0813010</t>
  </si>
  <si>
    <t>3010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</si>
  <si>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</si>
  <si>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0813011</t>
  </si>
  <si>
    <t>3011</t>
  </si>
  <si>
    <t xml:space="preserve">Надання пільг на оплату житлово-комунальних послуг окремим категоріям громадян відповідно до законодавства 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</si>
  <si>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</si>
  <si>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>0813012</t>
  </si>
  <si>
    <t>3012</t>
  </si>
  <si>
    <t>1060</t>
  </si>
  <si>
    <t>Надання субсидій населенню для відшкодування витрат на оплату житлово-комунальних послуг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</si>
  <si>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</si>
  <si>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</si>
  <si>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</si>
  <si>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0813020</t>
  </si>
  <si>
    <t>3020</t>
  </si>
  <si>
    <t>Надання пільг та субсидій населенню на придбання твердого та рідкого пічного побутового палива і скрапленого газу</t>
  </si>
  <si>
    <t>0813021</t>
  </si>
  <si>
    <t>3021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</si>
  <si>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</si>
  <si>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</si>
  <si>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>0813022</t>
  </si>
  <si>
    <t>3022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</si>
  <si>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</si>
  <si>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0813023</t>
  </si>
  <si>
    <t>3023</t>
  </si>
  <si>
    <t>Забезпечення побутовим вугіллям окремих категорій громадян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</si>
  <si>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</si>
  <si>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090414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</si>
  <si>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</si>
  <si>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0813030</t>
  </si>
  <si>
    <t>3030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</si>
  <si>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</si>
  <si>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0813031</t>
  </si>
  <si>
    <t>3031</t>
  </si>
  <si>
    <t>Надання інших пільг окремим категоріям громадян відповідно до законодавства</t>
  </si>
  <si>
    <t>0813032</t>
  </si>
  <si>
    <t>3032</t>
  </si>
  <si>
    <t>Надання пільг окремим категоріям громадян з оплати послуг зв'язку</t>
  </si>
  <si>
    <t>0813033</t>
  </si>
  <si>
    <t>3033</t>
  </si>
  <si>
    <t>Компенсаційні виплати на пільговий проїзд автомобільним транспортом окремим категоріям громадян</t>
  </si>
  <si>
    <t>0813035</t>
  </si>
  <si>
    <t>3035</t>
  </si>
  <si>
    <t>Компенсаційні виплати за пільговий проїзд окремих категорій громадян на залізничному транспорті</t>
  </si>
  <si>
    <t>0813040</t>
  </si>
  <si>
    <t>3040</t>
  </si>
  <si>
    <t>Надання допомоги сім'ям з дітьми, малозабезпеченим сім’ям, тимчасової допомоги дітям</t>
  </si>
  <si>
    <t>0813041</t>
  </si>
  <si>
    <t>3041</t>
  </si>
  <si>
    <t>1040</t>
  </si>
  <si>
    <t>Надання допомоги у зв'язку з вагітністю і пологами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</si>
  <si>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</si>
  <si>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0813042</t>
  </si>
  <si>
    <t>3042</t>
  </si>
  <si>
    <t>Надання допомоги при усиновленні дитини</t>
  </si>
  <si>
    <t>0813043</t>
  </si>
  <si>
    <t>3043</t>
  </si>
  <si>
    <t>Надання допомоги при народженні дитини</t>
  </si>
  <si>
    <t>0813044</t>
  </si>
  <si>
    <t>3044</t>
  </si>
  <si>
    <t>Надання допомоги на дітей, над якими встановлено опіку чи піклування</t>
  </si>
  <si>
    <t>0813045</t>
  </si>
  <si>
    <t>3045</t>
  </si>
  <si>
    <t>Надання допомоги на дітей одиноким матерям</t>
  </si>
  <si>
    <t>0813046</t>
  </si>
  <si>
    <t>3046</t>
  </si>
  <si>
    <t>Надання тимчасової державної допомоги дітям</t>
  </si>
  <si>
    <t>0813047</t>
  </si>
  <si>
    <t>3047</t>
  </si>
  <si>
    <t>Надання державної соціальної допомоги малозабезпеченим сім’ям</t>
  </si>
  <si>
    <t>0813048</t>
  </si>
  <si>
    <t>3048</t>
  </si>
  <si>
    <t>Надання державної соціальної допомоги малозабезпеченим сім'ям</t>
  </si>
  <si>
    <t>0813049</t>
  </si>
  <si>
    <t>3049</t>
  </si>
  <si>
    <t>Відшкодування послуги з догляду за дитиною до трьох років "муніципальна няня"</t>
  </si>
  <si>
    <t>у т.ч.</t>
  </si>
  <si>
    <t>0813080</t>
  </si>
  <si>
    <t>3080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</si>
  <si>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</si>
  <si>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0813081</t>
  </si>
  <si>
    <t>3081</t>
  </si>
  <si>
    <t>Надання державної соціальної допомоги особам з інвалідністю з дитинства та дітям з інвалідністю</t>
  </si>
  <si>
    <t>0813082</t>
  </si>
  <si>
    <t>3082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</si>
  <si>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</si>
  <si>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0813083</t>
  </si>
  <si>
    <t>3083</t>
  </si>
  <si>
    <t>Надання допомоги по догляду за особами з інвалідністю I чи II групи внаслідок психічного розладу</t>
  </si>
  <si>
    <t>0813084</t>
  </si>
  <si>
    <t>3084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</si>
  <si>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</si>
  <si>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0813085</t>
  </si>
  <si>
    <t>3085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</si>
  <si>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</si>
  <si>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0813086</t>
  </si>
  <si>
    <t>3086</t>
  </si>
  <si>
    <t>Надання допомоги на дітей, хворих на тяжкі перенатальні ураження нервової системи, тяжкі вроджені вади розвитку, рідкісні орфанні захворювання, онкологічні, онкогематологічні захворювання, дитячий церебральний параліч, тяжкі психічні розлади, цукровий діабет І типу (інсулінозалежний), гострі або хронічні захворювання нирок IV ступеня, на дитину, яка отримала тяжку травму, потребує трансплантації органа, потребує паліативної допомоги, яким не встановлено інвалідність</t>
  </si>
  <si>
    <t>0813100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</si>
  <si>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</si>
  <si>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</si>
  <si>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0813087</t>
  </si>
  <si>
    <t>3087</t>
  </si>
  <si>
    <t>Надання допомоги на дітей, які виховуються у багатодітних сім"ях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</si>
  <si>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</si>
  <si>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</si>
  <si>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</si>
  <si>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</si>
  <si>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0813105</t>
  </si>
  <si>
    <t>3105</t>
  </si>
  <si>
    <t xml:space="preserve">Надання реабілітаційних послуг особам з інвалідністю та дітям з інвалідністю </t>
  </si>
  <si>
    <t>0813120</t>
  </si>
  <si>
    <t>3120</t>
  </si>
  <si>
    <t>Здійснення соціальної роботи з вразливими категоріями населення</t>
  </si>
  <si>
    <t>0813121</t>
  </si>
  <si>
    <t>3121</t>
  </si>
  <si>
    <t xml:space="preserve">Утримання та забезпечення діяльності центрів соціальних служб </t>
  </si>
  <si>
    <t>0813123</t>
  </si>
  <si>
    <t>3123</t>
  </si>
  <si>
    <t>Заходи державної політики з питань сім'ї</t>
  </si>
  <si>
    <t>0813130</t>
  </si>
  <si>
    <t>3130</t>
  </si>
  <si>
    <t>Реалізація державної політики у молодіжній сфері</t>
  </si>
  <si>
    <t>0813133</t>
  </si>
  <si>
    <t>3133</t>
  </si>
  <si>
    <t>Інші заходи та заклади молодіжної політики</t>
  </si>
  <si>
    <t>3500</t>
  </si>
  <si>
    <t>0813124</t>
  </si>
  <si>
    <t>3124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</si>
  <si>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</si>
  <si>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>0813140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</si>
  <si>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</si>
  <si>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</si>
  <si>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</si>
  <si>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</si>
  <si>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</si>
  <si>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</si>
  <si>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3161</t>
  </si>
  <si>
    <t>0813190</t>
  </si>
  <si>
    <t>0813192</t>
  </si>
  <si>
    <t>Надання фінансової підтримки громадським об"єднанням ветеранів і осіб з інвалідністю, діяльність яких має соціальну спрямованість</t>
  </si>
  <si>
    <t>0813210</t>
  </si>
  <si>
    <t>3210</t>
  </si>
  <si>
    <t>1050</t>
  </si>
  <si>
    <t>Організація та проведення громадських робіт</t>
  </si>
  <si>
    <t>0813220</t>
  </si>
  <si>
    <t>3220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</si>
  <si>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</si>
  <si>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0813221</t>
  </si>
  <si>
    <t>3221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</si>
  <si>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</si>
  <si>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 рахунок субвенції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</si>
  <si>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0813222</t>
  </si>
  <si>
    <t>3222</t>
  </si>
  <si>
    <t xml:space="preserve"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</si>
  <si>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 xml:space="preserve">за рахунок субвенції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</si>
  <si>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>0813230</t>
  </si>
  <si>
    <t>3230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</si>
  <si>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оплата послуг із здійснення патронату над дитиною та виплата соціальної допомоги на утримання дитини в сім’ї патронатного вихователя, підтримка малих групових будинків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</si>
  <si>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 відповідної субвенції з державного бюджету</t>
  </si>
  <si>
    <t>0813241</t>
  </si>
  <si>
    <t>3241</t>
  </si>
  <si>
    <t>Забезпечення діяльності інших закладів у сфері соціального захисту і соціального забезпечення</t>
  </si>
  <si>
    <t>0813242</t>
  </si>
  <si>
    <t>0817690</t>
  </si>
  <si>
    <t>0817693</t>
  </si>
  <si>
    <t>0900000</t>
  </si>
  <si>
    <t>Служба у справах дітей Мелітопольської міської ради Запорізької області</t>
  </si>
  <si>
    <t>0910000</t>
  </si>
  <si>
    <t>0910160</t>
  </si>
  <si>
    <t>0913111</t>
  </si>
  <si>
    <t>3111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</si>
  <si>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</si>
  <si>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0913112</t>
  </si>
  <si>
    <t>3112</t>
  </si>
  <si>
    <t>Заходи державної політики з питань дітей та їх соціального захисту</t>
  </si>
  <si>
    <t>Управління культури та молоді Мелітопольської міської ради Запорізької області</t>
  </si>
  <si>
    <t>1010000</t>
  </si>
  <si>
    <t>1010160</t>
  </si>
  <si>
    <t>1011080</t>
  </si>
  <si>
    <t>1080</t>
  </si>
  <si>
    <t xml:space="preserve">Надання спеціальної освіти мистецькими школами </t>
  </si>
  <si>
    <t>1013133</t>
  </si>
  <si>
    <t>1014030</t>
  </si>
  <si>
    <t>4030</t>
  </si>
  <si>
    <t>0824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</si>
  <si>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</si>
  <si>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</si>
  <si>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</si>
  <si>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</si>
  <si>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</si>
  <si>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</si>
  <si>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</si>
  <si>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</si>
  <si>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1014080</t>
  </si>
  <si>
    <t>4080</t>
  </si>
  <si>
    <t>Інші заклади та заходи в галузі культури і мистецтва</t>
  </si>
  <si>
    <t>1014081</t>
  </si>
  <si>
    <t>4081</t>
  </si>
  <si>
    <t>0829</t>
  </si>
  <si>
    <t xml:space="preserve">Забезпечення діяльності інших закладів в галузі культури і мистецтва </t>
  </si>
  <si>
    <t>1014082</t>
  </si>
  <si>
    <t>4082</t>
  </si>
  <si>
    <t>Інші заходи в галузі культури і мистецтва</t>
  </si>
  <si>
    <t>Управління фізичної культури та спорту Мелітопольської міської ради Запорізької області</t>
  </si>
  <si>
    <t>1110160</t>
  </si>
  <si>
    <t>1113130</t>
  </si>
  <si>
    <t>5010</t>
  </si>
  <si>
    <t>Проведення спортивної роботи в регіоні</t>
  </si>
  <si>
    <t>5011</t>
  </si>
  <si>
    <t>0810</t>
  </si>
  <si>
    <t>Проведення навчально-тренувальних зборів і змагань з олімпійських видів спорту</t>
  </si>
  <si>
    <t>5012</t>
  </si>
  <si>
    <t>Проведення навчально-тренувальних зборів і змагань з неолімпійських видів спорту</t>
  </si>
  <si>
    <t>1115020</t>
  </si>
  <si>
    <t>5020</t>
  </si>
  <si>
    <t>Здійснення фізкультурно-спортивної та реабілітаційної роботи серед осіб з інвалідністю</t>
  </si>
  <si>
    <t>1115022</t>
  </si>
  <si>
    <t>5022</t>
  </si>
  <si>
    <t>Проведення навчально-тренувальних зборів і змагань та заходів зі спорту осіб з інвалідністю</t>
  </si>
  <si>
    <t>5030</t>
  </si>
  <si>
    <t>Розвиток дитячо-юнацького та резервного спорту</t>
  </si>
  <si>
    <t>5031</t>
  </si>
  <si>
    <t>Утримання та навчально-тренувальна робота комунальних дитячо-юнацьких спортивних шкіл</t>
  </si>
  <si>
    <t>5040</t>
  </si>
  <si>
    <t>Підтримка і розвиток спортивної інфраструктури</t>
  </si>
  <si>
    <t>5041</t>
  </si>
  <si>
    <t>Утримання та фінансова підтримка спортивних споруд</t>
  </si>
  <si>
    <t>1115060</t>
  </si>
  <si>
    <t>5060</t>
  </si>
  <si>
    <t>Інші заходи з розвитку фізичної культури та спорту</t>
  </si>
  <si>
    <t>1115061</t>
  </si>
  <si>
    <t>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</si>
  <si>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</si>
  <si>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1115063</t>
  </si>
  <si>
    <t>5063</t>
  </si>
  <si>
    <t>Забезпечення діяльності централізованої бухгалтерії</t>
  </si>
  <si>
    <t>Управління житлово-комунального господарства Мелітопольської міської ради Запорізької області</t>
  </si>
  <si>
    <t>1210000</t>
  </si>
  <si>
    <t>Управління комунального господарства Мелітопольської міської ради Запорізької області</t>
  </si>
  <si>
    <t>1210160</t>
  </si>
  <si>
    <t>6010</t>
  </si>
  <si>
    <t>0610</t>
  </si>
  <si>
    <t>Забезпечення надійного та безперебійного функціонування житлово-експлуатаційного господарства</t>
  </si>
  <si>
    <t>1216010</t>
  </si>
  <si>
    <t>Утримання та ефективна експлуатація об’єктів житлово-комунального господарства</t>
  </si>
  <si>
    <t>1216011</t>
  </si>
  <si>
    <t>6011</t>
  </si>
  <si>
    <t>Експлуатація та технічне обслуговування житлового фонду</t>
  </si>
  <si>
    <t>1216013</t>
  </si>
  <si>
    <t>6013</t>
  </si>
  <si>
    <t>0620</t>
  </si>
  <si>
    <t>Забезпечення діяльності водопровідно-каналізаційного господарства</t>
  </si>
  <si>
    <t>1216015</t>
  </si>
  <si>
    <t>6015</t>
  </si>
  <si>
    <t>Забезпечення надійної та безперебійної експлуатації ліфтів</t>
  </si>
  <si>
    <t>1216016</t>
  </si>
  <si>
    <t>6016</t>
  </si>
  <si>
    <t>Впровадження засобів обліку витрат та регулювання споживання води та теплової енергії</t>
  </si>
  <si>
    <t>1216020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</si>
  <si>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</si>
  <si>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1216030</t>
  </si>
  <si>
    <t>6030</t>
  </si>
  <si>
    <t>Організація благоустрою населених пунктів</t>
  </si>
  <si>
    <t>6100</t>
  </si>
  <si>
    <t>1216040</t>
  </si>
  <si>
    <t>6040</t>
  </si>
  <si>
    <t>Заходи, пов’язані з поліпшенням питної води</t>
  </si>
  <si>
    <t>1216070</t>
  </si>
  <si>
    <t>Регулювання цін/тарифів на житлово-комунальні послуги</t>
  </si>
  <si>
    <t>1216072</t>
  </si>
  <si>
    <t>0640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</si>
  <si>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</si>
  <si>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1217310</t>
  </si>
  <si>
    <t>7310</t>
  </si>
  <si>
    <t>0443</t>
  </si>
  <si>
    <t>Будівництво об'єктів житлово-комунального господарства</t>
  </si>
  <si>
    <t>1217460</t>
  </si>
  <si>
    <t>7460</t>
  </si>
  <si>
    <t>Утримання та розвиток автомобільних доріг та дорожньої інфраструктури</t>
  </si>
  <si>
    <t>1217461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</si>
  <si>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</si>
  <si>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</si>
  <si>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</si>
  <si>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1217462</t>
  </si>
  <si>
    <t>7462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</si>
  <si>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</si>
  <si>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1217463</t>
  </si>
  <si>
    <t>7463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</si>
  <si>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</si>
  <si>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1217670</t>
  </si>
  <si>
    <t>Внески до статутного капіталу суб’єктів господарювання</t>
  </si>
  <si>
    <t>1216090</t>
  </si>
  <si>
    <t>6090</t>
  </si>
  <si>
    <t>Інша діяльність у сфері житлово-комунального господарства</t>
  </si>
  <si>
    <t>1217693</t>
  </si>
  <si>
    <t>1218110</t>
  </si>
  <si>
    <t>Департамент капітального будівництва та житлово-комунального господарства Мелітопольської міської ради Запорізької області</t>
  </si>
  <si>
    <t>за рахунок субвенції з державного бюджету місцевим бюджетам на проведення робіт, пов"язаних зі створенням і забезпеченням функціонування центрів надання адміністративних послуг, у тому числі послуг соціального характеру, в форматі "Прозорий офіс"</t>
  </si>
  <si>
    <t xml:space="preserve">за рахунок субвенції з державного бюджету місцеви бюджетам на реалізацію програми "Спроможна школа для кращих результатів" </t>
  </si>
  <si>
    <t>за рахунок субвенції з державного бюджету місцевим бюджетам на розвиток спортивної інфраструктури</t>
  </si>
  <si>
    <t>за рахунок субвенції з місцевого бюджету на здійснення природоохоронних заходів</t>
  </si>
  <si>
    <t>1510000</t>
  </si>
  <si>
    <t>1510160</t>
  </si>
  <si>
    <t>1511010</t>
  </si>
  <si>
    <t>1511021</t>
  </si>
  <si>
    <t>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</si>
  <si>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1511090</t>
  </si>
  <si>
    <t>1511171</t>
  </si>
  <si>
    <t>1171</t>
  </si>
  <si>
    <t>Співфінансування заходів, що реалізуються за рахунок субвенції з державного бюджету місцевим бюджетам на реалізацію програми "Спроможна школа для кращих результатів"</t>
  </si>
  <si>
    <t>Надання загальноїсередньої освіти закладами загальної середньої освіти</t>
  </si>
  <si>
    <t>1512010</t>
  </si>
  <si>
    <t>1512030</t>
  </si>
  <si>
    <t>1512110</t>
  </si>
  <si>
    <t>1512111</t>
  </si>
  <si>
    <t>1514060</t>
  </si>
  <si>
    <t>1515031</t>
  </si>
  <si>
    <t>1515046</t>
  </si>
  <si>
    <t>5046</t>
  </si>
  <si>
    <t>Будівництво нових, реконструкція та капітальний ремонт існуючих спортивних п'ятдесятиметрових і двадцятип'ятиметрових басейнів</t>
  </si>
  <si>
    <t>1516011</t>
  </si>
  <si>
    <t>1516013</t>
  </si>
  <si>
    <t>1516015</t>
  </si>
  <si>
    <t>1516017</t>
  </si>
  <si>
    <t>6017</t>
  </si>
  <si>
    <t xml:space="preserve">Інша діяльність, пов’язана з експлуатацією об’єктів житлово-комунального господарства </t>
  </si>
  <si>
    <t>1516030</t>
  </si>
  <si>
    <t>1516040</t>
  </si>
  <si>
    <t>Заходи, пов'язані з поліпшенням питної води</t>
  </si>
  <si>
    <t>1516090</t>
  </si>
  <si>
    <t>1517310</t>
  </si>
  <si>
    <t>1517320</t>
  </si>
  <si>
    <t>7320</t>
  </si>
  <si>
    <t>Будівництво об'єктів соціально-культурного призначення</t>
  </si>
  <si>
    <t>1517321</t>
  </si>
  <si>
    <t>7321</t>
  </si>
  <si>
    <t>Будівництво освітніх установ та закладів</t>
  </si>
  <si>
    <t>1517322</t>
  </si>
  <si>
    <t>7322</t>
  </si>
  <si>
    <t>Будівництво медичних установ та закладів</t>
  </si>
  <si>
    <t>1517325</t>
  </si>
  <si>
    <t>7325</t>
  </si>
  <si>
    <t>Будівництво споруд, установ та закладів фізичної культури і спорту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</si>
  <si>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</si>
  <si>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Надання реабілітаційних послуг інвалідам та дітям-інвалідам</t>
  </si>
  <si>
    <t>Утримання комунальних спортивних споруд</t>
  </si>
  <si>
    <t>6050</t>
  </si>
  <si>
    <t>Фінансова підтримка об’єктів комунального господарства</t>
  </si>
  <si>
    <t>6051</t>
  </si>
  <si>
    <t>Забезпечення функціонування теплових мереж</t>
  </si>
  <si>
    <t>1517330</t>
  </si>
  <si>
    <t>7330</t>
  </si>
  <si>
    <t>Будівництво інших об'єктів комунальної власності</t>
  </si>
  <si>
    <t>1517360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</si>
  <si>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</si>
  <si>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</si>
  <si>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</si>
  <si>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</si>
  <si>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1517363</t>
  </si>
  <si>
    <t>1517366</t>
  </si>
  <si>
    <t>1517411</t>
  </si>
  <si>
    <t>7411</t>
  </si>
  <si>
    <t>Утримання та розвиток автотранспорту</t>
  </si>
  <si>
    <t>за рахунок субвенції з місцевого бюджету на реалзацію проєктів з реконструкції, капітального ремонту приймальних відділень в опорних закладах охорони здоров"я у госпітальних округах за рахунок відповідної субвенції з державного бюджету</t>
  </si>
  <si>
    <t>1517461</t>
  </si>
  <si>
    <t>1517693</t>
  </si>
  <si>
    <t>1518311</t>
  </si>
  <si>
    <t>1518350</t>
  </si>
  <si>
    <t>8350</t>
  </si>
  <si>
    <t>Здійснення природоохоронних заходів на об"єктах комунальної власності за рахунок субвенції з державного бюджету</t>
  </si>
  <si>
    <t>за рахунок субвенції з державного бюджету місцевим бюджетам на здійснення природоохоронних заходів на об"єктах комунальної власності</t>
  </si>
  <si>
    <t>1517640</t>
  </si>
  <si>
    <t>1517670</t>
  </si>
  <si>
    <t>1518742</t>
  </si>
  <si>
    <t>8742</t>
  </si>
  <si>
    <t>Заходи із запобігання та ліквідації наслідків надзвичайної ситуації в каналізаційній системі за рахунок коштів резервного фонду місцевого бюджету</t>
  </si>
  <si>
    <t xml:space="preserve">Управління комунальною власністю Мелітопольської міської ради </t>
  </si>
  <si>
    <t>3110000</t>
  </si>
  <si>
    <t>3110160</t>
  </si>
  <si>
    <t>3116082</t>
  </si>
  <si>
    <t>6082</t>
  </si>
  <si>
    <t>Придбання житла для окремих категорій населення відповідно до законодавства</t>
  </si>
  <si>
    <t>3117130</t>
  </si>
  <si>
    <t>7130</t>
  </si>
  <si>
    <t>0421</t>
  </si>
  <si>
    <t>Здійснення заходів із землеустрою</t>
  </si>
  <si>
    <t>3117650</t>
  </si>
  <si>
    <t>7650</t>
  </si>
  <si>
    <t>Проведення експертної  грошової  оцінки  земельної ділянки чи права на неї</t>
  </si>
  <si>
    <t>3116080</t>
  </si>
  <si>
    <t>6080</t>
  </si>
  <si>
    <t xml:space="preserve">Реалізація державних та місцевих житлових програм </t>
  </si>
  <si>
    <t>3116083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</si>
  <si>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</si>
  <si>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</si>
  <si>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</si>
  <si>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3117670</t>
  </si>
  <si>
    <t>3117690</t>
  </si>
  <si>
    <t>3117693</t>
  </si>
  <si>
    <t>3300000</t>
  </si>
  <si>
    <t>Департамент реєстраційних послуг Мелітопольської міської ради Запорізької області</t>
  </si>
  <si>
    <t>3310000</t>
  </si>
  <si>
    <t>3310160</t>
  </si>
  <si>
    <t>Фінансове управління Мелітопольської міської ради Запорізької області</t>
  </si>
  <si>
    <t>3710000</t>
  </si>
  <si>
    <t>3710160</t>
  </si>
  <si>
    <t>3718600</t>
  </si>
  <si>
    <t>0170</t>
  </si>
  <si>
    <t>Обслуговування місцевого боргу</t>
  </si>
  <si>
    <t>3718710</t>
  </si>
  <si>
    <t>8710</t>
  </si>
  <si>
    <t>Резервний фонд місцевого бюджету</t>
  </si>
  <si>
    <t>3719770</t>
  </si>
  <si>
    <t>9770</t>
  </si>
  <si>
    <t>0180</t>
  </si>
  <si>
    <t xml:space="preserve">Інші субвенції з місцевого бюджету </t>
  </si>
  <si>
    <t>3719800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</si>
  <si>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</si>
  <si>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</si>
  <si>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РАЗОМ ВИДАТКІВ</t>
  </si>
  <si>
    <t>Мелітопольський міський голова</t>
  </si>
  <si>
    <t>Іван ФЕДОРОВ</t>
  </si>
  <si>
    <t>дох</t>
  </si>
  <si>
    <t>расх-дох</t>
  </si>
  <si>
    <t>дод 2</t>
  </si>
  <si>
    <t>дод 4</t>
  </si>
  <si>
    <t>3090</t>
  </si>
  <si>
    <t>0813090</t>
  </si>
  <si>
    <t xml:space="preserve">Видатки на поховання учасників бойових дій та осіб з інвалідністю внаслідок війни </t>
  </si>
  <si>
    <t xml:space="preserve">Видатки, пов’язані з наданням підтримки внутрішньо переміщеним та/або евакуйованим особам у зв’язку із введенням воєнного стану» </t>
  </si>
  <si>
    <t>0818775</t>
  </si>
  <si>
    <t>8775</t>
  </si>
  <si>
    <t>Інші заходи за рахунок коштів резервного фонду місцевого бюджету</t>
  </si>
  <si>
    <t>РОЗПОДІЛ видатків місцевого бюджету на 2023 рік</t>
  </si>
  <si>
    <t>1516020</t>
  </si>
  <si>
    <t>6020</t>
  </si>
  <si>
    <t>1100000</t>
  </si>
  <si>
    <t>до рішення            сесії Мелітопольської міської ради Запорізької області VIII скликання</t>
  </si>
  <si>
    <t>Юрій ЗАХАРЧУК</t>
  </si>
  <si>
    <t>Начальник фінансового управління Мелітопольської міської ради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</si>
</sst>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b/>
      <u/>
      <sz val="10"/>
      <name val="Arial Cyr"/>
      <charset val="204"/>
    </font>
    <font>
      <sz val="8"/>
      <name val="Arial Cyr"/>
      <family val="2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b/>
      <sz val="10"/>
      <name val="Arial Cyr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name val="Arial Cyr"/>
      <family val="2"/>
      <charset val="204"/>
    </font>
    <font>
      <b/>
      <i/>
      <sz val="10"/>
      <name val="Times New Roman"/>
      <family val="1"/>
      <charset val="204"/>
    </font>
    <font>
      <b/>
      <i/>
      <sz val="8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 Cyr"/>
      <family val="2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i/>
      <sz val="8"/>
      <name val="Arial"/>
      <family val="2"/>
      <charset val="204"/>
    </font>
    <font>
      <i/>
      <sz val="10"/>
      <name val="Times New Roman"/>
      <family val="1"/>
      <charset val="204"/>
    </font>
    <font>
      <i/>
      <sz val="10"/>
      <name val="Arial Cyr"/>
      <charset val="204"/>
    </font>
    <font>
      <sz val="12"/>
      <name val="Times New Roman"/>
      <family val="1"/>
      <charset val="204"/>
    </font>
    <font>
      <i/>
      <sz val="8"/>
      <name val="Times New Roman"/>
      <family val="1"/>
      <charset val="204"/>
    </font>
    <font>
      <sz val="11"/>
      <name val="Calibri"/>
      <family val="2"/>
      <scheme val="minor"/>
    </font>
    <font>
      <sz val="10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3">
    <xf numFmtId="0" fontId="0" fillId="0" borderId="0" xfId="0"/>
    <xf numFmtId="49" fontId="1" fillId="0" borderId="0" xfId="0" applyNumberFormat="1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1" fillId="0" borderId="0" xfId="0" applyFont="1"/>
    <xf numFmtId="0" fontId="4" fillId="0" borderId="0" xfId="0" applyFont="1"/>
    <xf numFmtId="49" fontId="6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right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49" fontId="11" fillId="0" borderId="1" xfId="0" applyNumberFormat="1" applyFont="1" applyBorder="1" applyAlignment="1">
      <alignment horizontal="right" vertical="center"/>
    </xf>
    <xf numFmtId="49" fontId="2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vertical="top" wrapText="1"/>
      <protection locked="0"/>
    </xf>
    <xf numFmtId="0" fontId="13" fillId="0" borderId="0" xfId="0" applyFont="1" applyAlignment="1">
      <alignment horizontal="right" wrapText="1"/>
    </xf>
    <xf numFmtId="49" fontId="14" fillId="0" borderId="1" xfId="0" applyNumberFormat="1" applyFont="1" applyBorder="1" applyAlignment="1">
      <alignment horizontal="right" vertical="center"/>
    </xf>
    <xf numFmtId="49" fontId="15" fillId="0" borderId="1" xfId="0" applyNumberFormat="1" applyFont="1" applyBorder="1" applyAlignment="1">
      <alignment horizontal="center" vertical="center"/>
    </xf>
    <xf numFmtId="49" fontId="16" fillId="0" borderId="1" xfId="0" applyNumberFormat="1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vertical="top" wrapText="1"/>
      <protection locked="0"/>
    </xf>
    <xf numFmtId="0" fontId="19" fillId="0" borderId="0" xfId="0" applyFont="1"/>
    <xf numFmtId="49" fontId="20" fillId="0" borderId="1" xfId="0" applyNumberFormat="1" applyFont="1" applyBorder="1" applyAlignment="1">
      <alignment horizontal="right" vertical="center"/>
    </xf>
    <xf numFmtId="0" fontId="11" fillId="0" borderId="0" xfId="0" applyFont="1"/>
    <xf numFmtId="49" fontId="21" fillId="0" borderId="1" xfId="0" applyNumberFormat="1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>
      <alignment wrapText="1"/>
    </xf>
    <xf numFmtId="0" fontId="22" fillId="0" borderId="1" xfId="0" applyFont="1" applyBorder="1" applyAlignment="1">
      <alignment vertical="top" wrapText="1"/>
    </xf>
    <xf numFmtId="49" fontId="19" fillId="0" borderId="1" xfId="0" applyNumberFormat="1" applyFont="1" applyBorder="1" applyAlignment="1">
      <alignment horizontal="right" vertical="center"/>
    </xf>
    <xf numFmtId="49" fontId="23" fillId="0" borderId="1" xfId="0" applyNumberFormat="1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>
      <alignment wrapText="1"/>
    </xf>
    <xf numFmtId="0" fontId="17" fillId="0" borderId="1" xfId="0" applyFont="1" applyBorder="1" applyAlignment="1" applyProtection="1">
      <alignment vertical="center" wrapText="1"/>
      <protection locked="0"/>
    </xf>
    <xf numFmtId="0" fontId="24" fillId="0" borderId="0" xfId="0" applyFont="1" applyAlignment="1">
      <alignment wrapText="1"/>
    </xf>
    <xf numFmtId="0" fontId="22" fillId="0" borderId="1" xfId="0" applyFont="1" applyBorder="1" applyAlignment="1" applyProtection="1">
      <alignment vertical="center" wrapText="1"/>
      <protection locked="0"/>
    </xf>
    <xf numFmtId="0" fontId="22" fillId="0" borderId="1" xfId="0" applyFont="1" applyBorder="1" applyAlignment="1">
      <alignment vertical="top" wrapText="1" shrinkToFit="1"/>
    </xf>
    <xf numFmtId="0" fontId="17" fillId="0" borderId="1" xfId="0" applyFont="1" applyBorder="1" applyAlignment="1">
      <alignment vertical="top" wrapText="1" shrinkToFit="1"/>
    </xf>
    <xf numFmtId="49" fontId="21" fillId="0" borderId="1" xfId="0" applyNumberFormat="1" applyFont="1" applyBorder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top" wrapText="1"/>
    </xf>
    <xf numFmtId="0" fontId="22" fillId="0" borderId="1" xfId="0" applyFont="1" applyBorder="1"/>
    <xf numFmtId="49" fontId="1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 applyProtection="1">
      <alignment vertical="top" wrapText="1"/>
      <protection locked="0"/>
    </xf>
    <xf numFmtId="49" fontId="25" fillId="0" borderId="1" xfId="0" applyNumberFormat="1" applyFont="1" applyBorder="1" applyAlignment="1">
      <alignment horizontal="right" vertical="center"/>
    </xf>
    <xf numFmtId="0" fontId="22" fillId="0" borderId="1" xfId="0" applyFont="1" applyBorder="1" applyAlignment="1" applyProtection="1">
      <alignment wrapText="1"/>
      <protection locked="0"/>
    </xf>
    <xf numFmtId="0" fontId="13" fillId="0" borderId="0" xfId="0" applyFont="1" applyAlignment="1">
      <alignment horizontal="right"/>
    </xf>
    <xf numFmtId="49" fontId="24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vertical="top" wrapText="1"/>
    </xf>
    <xf numFmtId="0" fontId="22" fillId="0" borderId="0" xfId="0" applyFont="1"/>
    <xf numFmtId="0" fontId="17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top" wrapText="1"/>
    </xf>
    <xf numFmtId="0" fontId="26" fillId="0" borderId="1" xfId="0" applyFont="1" applyBorder="1"/>
    <xf numFmtId="0" fontId="17" fillId="0" borderId="1" xfId="0" applyFont="1" applyBorder="1" applyAlignment="1">
      <alignment horizontal="left" wrapText="1"/>
    </xf>
    <xf numFmtId="49" fontId="23" fillId="0" borderId="1" xfId="0" applyNumberFormat="1" applyFont="1" applyBorder="1" applyAlignment="1" applyProtection="1">
      <alignment horizontal="center" vertical="center"/>
      <protection locked="0"/>
    </xf>
    <xf numFmtId="2" fontId="17" fillId="0" borderId="1" xfId="0" applyNumberFormat="1" applyFont="1" applyBorder="1" applyAlignment="1">
      <alignment wrapText="1"/>
    </xf>
    <xf numFmtId="49" fontId="21" fillId="0" borderId="1" xfId="0" applyNumberFormat="1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>
      <alignment horizontal="right"/>
    </xf>
    <xf numFmtId="49" fontId="13" fillId="0" borderId="1" xfId="0" applyNumberFormat="1" applyFont="1" applyBorder="1" applyAlignment="1" applyProtection="1">
      <alignment horizontal="center" vertical="center" wrapText="1"/>
      <protection locked="0"/>
    </xf>
    <xf numFmtId="49" fontId="22" fillId="0" borderId="1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0" fontId="22" fillId="0" borderId="1" xfId="0" applyFont="1" applyBorder="1" applyProtection="1">
      <protection locked="0"/>
    </xf>
    <xf numFmtId="0" fontId="21" fillId="0" borderId="1" xfId="0" applyFont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>
      <alignment horizontal="center" vertical="center"/>
    </xf>
    <xf numFmtId="49" fontId="27" fillId="0" borderId="1" xfId="0" applyNumberFormat="1" applyFont="1" applyBorder="1" applyAlignment="1">
      <alignment horizontal="center" vertical="center"/>
    </xf>
    <xf numFmtId="0" fontId="17" fillId="0" borderId="1" xfId="0" applyFont="1" applyBorder="1"/>
    <xf numFmtId="0" fontId="12" fillId="0" borderId="1" xfId="0" applyFont="1" applyBorder="1" applyAlignment="1" applyProtection="1">
      <alignment horizontal="center" vertical="center"/>
      <protection locked="0"/>
    </xf>
    <xf numFmtId="49" fontId="28" fillId="0" borderId="0" xfId="0" applyNumberFormat="1" applyFont="1" applyAlignment="1">
      <alignment horizontal="right" vertical="center"/>
    </xf>
    <xf numFmtId="0" fontId="28" fillId="0" borderId="0" xfId="0" applyFont="1" applyAlignment="1">
      <alignment vertical="center"/>
    </xf>
    <xf numFmtId="0" fontId="28" fillId="0" borderId="0" xfId="0" applyFont="1"/>
    <xf numFmtId="49" fontId="28" fillId="0" borderId="0" xfId="0" applyNumberFormat="1" applyFont="1" applyAlignment="1">
      <alignment horizontal="left" vertical="center"/>
    </xf>
    <xf numFmtId="49" fontId="28" fillId="0" borderId="1" xfId="0" applyNumberFormat="1" applyFont="1" applyBorder="1" applyAlignment="1">
      <alignment horizontal="right" vertical="center"/>
    </xf>
    <xf numFmtId="0" fontId="17" fillId="0" borderId="1" xfId="0" applyFont="1" applyBorder="1" applyAlignment="1">
      <alignment horizontal="left" vertical="center" wrapText="1"/>
    </xf>
    <xf numFmtId="3" fontId="28" fillId="0" borderId="0" xfId="0" applyNumberFormat="1" applyFont="1"/>
    <xf numFmtId="49" fontId="29" fillId="0" borderId="1" xfId="0" applyNumberFormat="1" applyFont="1" applyBorder="1" applyAlignment="1">
      <alignment horizontal="right" vertical="center"/>
    </xf>
    <xf numFmtId="1" fontId="28" fillId="0" borderId="0" xfId="0" applyNumberFormat="1" applyFont="1"/>
    <xf numFmtId="0" fontId="28" fillId="0" borderId="0" xfId="0" applyFont="1" applyAlignment="1">
      <alignment horizontal="right"/>
    </xf>
    <xf numFmtId="2" fontId="22" fillId="0" borderId="1" xfId="0" applyNumberFormat="1" applyFont="1" applyBorder="1" applyAlignment="1">
      <alignment vertical="top" wrapText="1"/>
    </xf>
    <xf numFmtId="4" fontId="13" fillId="0" borderId="1" xfId="0" applyNumberFormat="1" applyFont="1" applyBorder="1" applyAlignment="1">
      <alignment horizontal="right" wrapText="1"/>
    </xf>
    <xf numFmtId="4" fontId="17" fillId="0" borderId="1" xfId="0" applyNumberFormat="1" applyFont="1" applyBorder="1" applyAlignment="1">
      <alignment horizontal="right" wrapText="1"/>
    </xf>
    <xf numFmtId="4" fontId="18" fillId="0" borderId="1" xfId="0" applyNumberFormat="1" applyFont="1" applyBorder="1" applyAlignment="1">
      <alignment horizontal="right" wrapText="1"/>
    </xf>
    <xf numFmtId="4" fontId="22" fillId="0" borderId="1" xfId="0" applyNumberFormat="1" applyFont="1" applyBorder="1" applyAlignment="1">
      <alignment horizontal="right" wrapText="1"/>
    </xf>
    <xf numFmtId="4" fontId="22" fillId="0" borderId="1" xfId="0" applyNumberFormat="1" applyFont="1" applyBorder="1" applyAlignment="1">
      <alignment horizontal="right"/>
    </xf>
    <xf numFmtId="4" fontId="13" fillId="0" borderId="1" xfId="0" applyNumberFormat="1" applyFont="1" applyBorder="1" applyAlignment="1">
      <alignment horizontal="right"/>
    </xf>
    <xf numFmtId="4" fontId="18" fillId="0" borderId="1" xfId="0" applyNumberFormat="1" applyFont="1" applyBorder="1" applyAlignment="1">
      <alignment horizontal="right"/>
    </xf>
    <xf numFmtId="4" fontId="17" fillId="0" borderId="1" xfId="0" applyNumberFormat="1" applyFont="1" applyBorder="1" applyAlignment="1">
      <alignment horizontal="right"/>
    </xf>
    <xf numFmtId="4" fontId="25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right"/>
    </xf>
    <xf numFmtId="4" fontId="22" fillId="0" borderId="1" xfId="0" quotePrefix="1" applyNumberFormat="1" applyFont="1" applyBorder="1" applyAlignment="1">
      <alignment horizontal="right" wrapText="1"/>
    </xf>
    <xf numFmtId="0" fontId="22" fillId="0" borderId="1" xfId="0" applyFont="1" applyBorder="1" applyAlignment="1" applyProtection="1">
      <alignment horizontal="left" vertical="top" wrapText="1"/>
      <protection locked="0"/>
    </xf>
    <xf numFmtId="0" fontId="22" fillId="0" borderId="1" xfId="0" applyFont="1" applyBorder="1" applyAlignment="1">
      <alignment horizontal="justify" wrapText="1"/>
    </xf>
    <xf numFmtId="49" fontId="22" fillId="0" borderId="1" xfId="0" applyNumberFormat="1" applyFont="1" applyBorder="1" applyAlignment="1" applyProtection="1">
      <alignment horizontal="center" vertical="center" wrapText="1"/>
      <protection locked="0"/>
    </xf>
    <xf numFmtId="4" fontId="22" fillId="0" borderId="1" xfId="0" applyNumberFormat="1" applyFont="1" applyBorder="1" applyAlignment="1">
      <alignment horizontal="right" vertical="center" wrapText="1"/>
    </xf>
    <xf numFmtId="4" fontId="22" fillId="2" borderId="1" xfId="0" applyNumberFormat="1" applyFont="1" applyFill="1" applyBorder="1" applyAlignment="1">
      <alignment horizontal="right" vertical="center" wrapText="1"/>
    </xf>
    <xf numFmtId="4" fontId="22" fillId="2" borderId="1" xfId="0" applyNumberFormat="1" applyFont="1" applyFill="1" applyBorder="1" applyAlignment="1">
      <alignment horizontal="right" wrapText="1"/>
    </xf>
    <xf numFmtId="4" fontId="17" fillId="3" borderId="1" xfId="0" applyNumberFormat="1" applyFont="1" applyFill="1" applyBorder="1" applyAlignment="1">
      <alignment horizontal="right"/>
    </xf>
    <xf numFmtId="4" fontId="17" fillId="3" borderId="1" xfId="0" applyNumberFormat="1" applyFont="1" applyFill="1" applyBorder="1" applyAlignment="1">
      <alignment horizontal="right" wrapText="1"/>
    </xf>
    <xf numFmtId="49" fontId="12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13" fillId="3" borderId="1" xfId="0" applyNumberFormat="1" applyFont="1" applyFill="1" applyBorder="1" applyAlignment="1">
      <alignment horizontal="right"/>
    </xf>
    <xf numFmtId="49" fontId="2" fillId="3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 applyProtection="1">
      <alignment vertical="top" wrapText="1"/>
      <protection locked="0"/>
    </xf>
    <xf numFmtId="4" fontId="13" fillId="3" borderId="1" xfId="0" applyNumberFormat="1" applyFont="1" applyFill="1" applyBorder="1" applyAlignment="1">
      <alignment horizontal="right" wrapText="1"/>
    </xf>
    <xf numFmtId="4" fontId="22" fillId="2" borderId="1" xfId="0" applyNumberFormat="1" applyFont="1" applyFill="1" applyBorder="1" applyAlignment="1">
      <alignment horizontal="right"/>
    </xf>
    <xf numFmtId="4" fontId="17" fillId="2" borderId="1" xfId="0" applyNumberFormat="1" applyFont="1" applyFill="1" applyBorder="1" applyAlignment="1">
      <alignment horizontal="right"/>
    </xf>
    <xf numFmtId="49" fontId="13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17" fillId="2" borderId="1" xfId="0" applyNumberFormat="1" applyFont="1" applyFill="1" applyBorder="1" applyAlignment="1">
      <alignment horizontal="right" wrapText="1"/>
    </xf>
    <xf numFmtId="4" fontId="22" fillId="0" borderId="1" xfId="0" applyNumberFormat="1" applyFont="1" applyBorder="1" applyAlignment="1">
      <alignment horizontal="right" vertical="center"/>
    </xf>
    <xf numFmtId="4" fontId="22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2" borderId="1" xfId="0" applyFont="1" applyFill="1" applyBorder="1" applyAlignment="1" applyProtection="1">
      <alignment vertical="top" wrapText="1"/>
      <protection locked="0"/>
    </xf>
    <xf numFmtId="4" fontId="13" fillId="2" borderId="1" xfId="0" applyNumberFormat="1" applyFont="1" applyFill="1" applyBorder="1" applyAlignment="1">
      <alignment horizontal="right"/>
    </xf>
    <xf numFmtId="4" fontId="22" fillId="0" borderId="1" xfId="0" applyNumberFormat="1" applyFont="1" applyBorder="1" applyAlignment="1">
      <alignment horizontal="center" vertical="center" wrapText="1"/>
    </xf>
    <xf numFmtId="4" fontId="17" fillId="2" borderId="1" xfId="0" applyNumberFormat="1" applyFont="1" applyFill="1" applyBorder="1" applyAlignment="1">
      <alignment horizontal="center" vertical="center"/>
    </xf>
    <xf numFmtId="4" fontId="17" fillId="0" borderId="1" xfId="0" applyNumberFormat="1" applyFont="1" applyBorder="1" applyAlignment="1">
      <alignment horizontal="center" vertical="center"/>
    </xf>
    <xf numFmtId="4" fontId="22" fillId="0" borderId="1" xfId="0" applyNumberFormat="1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 wrapText="1"/>
    </xf>
    <xf numFmtId="4" fontId="22" fillId="0" borderId="0" xfId="0" applyNumberFormat="1" applyFont="1"/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28" fillId="0" borderId="0" xfId="0" applyFont="1" applyAlignment="1">
      <alignment horizontal="left" wrapText="1"/>
    </xf>
    <xf numFmtId="0" fontId="26" fillId="0" borderId="0" xfId="0" applyFont="1" applyAlignment="1">
      <alignment horizontal="left" wrapText="1"/>
    </xf>
  </cellXfs>
  <cellStyles count="1">
    <cellStyle name="Звичайний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30"/>
  <sheetViews>
    <sheetView tabSelected="1" topLeftCell="B7" zoomScale="90" zoomScaleNormal="90" zoomScaleSheetLayoutView="100" workbookViewId="0">
      <pane xSplit="3" ySplit="7" topLeftCell="E388" activePane="bottomRight" state="frozen"/>
      <selection activeCell="B7" sqref="B7"/>
      <selection pane="topRight" activeCell="E7" sqref="E7"/>
      <selection pane="bottomLeft" activeCell="B14" sqref="B14"/>
      <selection pane="bottomRight" activeCell="F242" sqref="F242"/>
    </sheetView>
  </sheetViews>
  <sheetFormatPr defaultColWidth="9.33203125" defaultRowHeight="14.4" x14ac:dyDescent="0.3"/>
  <cols>
    <col min="1" max="1" width="11.5546875" style="69" customWidth="1"/>
    <col min="2" max="2" width="10.33203125" style="1" customWidth="1"/>
    <col min="3" max="3" width="10.33203125" style="70" customWidth="1"/>
    <col min="4" max="4" width="87" style="71" customWidth="1"/>
    <col min="5" max="6" width="15" style="71" customWidth="1"/>
    <col min="7" max="7" width="17.109375" style="71" customWidth="1"/>
    <col min="8" max="8" width="14.5546875" style="71" customWidth="1"/>
    <col min="9" max="9" width="9.33203125" style="71"/>
    <col min="10" max="10" width="15" style="71" customWidth="1"/>
    <col min="11" max="11" width="16.5546875" style="71" customWidth="1"/>
    <col min="12" max="12" width="13.5546875" style="71" customWidth="1"/>
    <col min="13" max="13" width="14.44140625" style="71" customWidth="1"/>
    <col min="14" max="14" width="11" style="71" customWidth="1"/>
    <col min="15" max="15" width="14.44140625" style="71" customWidth="1"/>
    <col min="16" max="16" width="16" style="71" customWidth="1"/>
    <col min="17" max="19" width="11" style="71" bestFit="1" customWidth="1"/>
    <col min="20" max="16384" width="9.33203125" style="71"/>
  </cols>
  <sheetData>
    <row r="1" spans="1:18" x14ac:dyDescent="0.3">
      <c r="N1" s="2" t="s">
        <v>0</v>
      </c>
      <c r="P1" s="3"/>
    </row>
    <row r="2" spans="1:18" ht="39" customHeight="1" x14ac:dyDescent="0.3">
      <c r="C2" s="4"/>
      <c r="N2" s="121" t="s">
        <v>703</v>
      </c>
      <c r="O2" s="121"/>
      <c r="P2" s="121"/>
    </row>
    <row r="3" spans="1:18" x14ac:dyDescent="0.3">
      <c r="C3" s="5"/>
      <c r="N3" s="6" t="s">
        <v>1</v>
      </c>
      <c r="P3" s="7"/>
    </row>
    <row r="4" spans="1:18" ht="14.4" customHeight="1" x14ac:dyDescent="0.3">
      <c r="C4" s="5"/>
      <c r="N4" s="121"/>
      <c r="O4" s="121"/>
      <c r="P4" s="121"/>
    </row>
    <row r="5" spans="1:18" ht="17.399999999999999" x14ac:dyDescent="0.3">
      <c r="C5" s="122" t="s">
        <v>699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</row>
    <row r="6" spans="1:18" ht="17.399999999999999" x14ac:dyDescent="0.3">
      <c r="A6" s="8" t="s">
        <v>2</v>
      </c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</row>
    <row r="7" spans="1:18" x14ac:dyDescent="0.3">
      <c r="A7" s="72" t="s">
        <v>3</v>
      </c>
    </row>
    <row r="8" spans="1:18" ht="11.25" customHeight="1" x14ac:dyDescent="0.3">
      <c r="C8" s="9"/>
      <c r="P8" s="10" t="s">
        <v>4</v>
      </c>
    </row>
    <row r="9" spans="1:18" x14ac:dyDescent="0.3">
      <c r="A9" s="123" t="s">
        <v>5</v>
      </c>
      <c r="B9" s="124" t="s">
        <v>6</v>
      </c>
      <c r="C9" s="125" t="s">
        <v>7</v>
      </c>
      <c r="D9" s="126" t="s">
        <v>8</v>
      </c>
      <c r="E9" s="127" t="s">
        <v>9</v>
      </c>
      <c r="F9" s="127"/>
      <c r="G9" s="127"/>
      <c r="H9" s="127"/>
      <c r="I9" s="127"/>
      <c r="J9" s="127" t="s">
        <v>10</v>
      </c>
      <c r="K9" s="127"/>
      <c r="L9" s="127"/>
      <c r="M9" s="127"/>
      <c r="N9" s="127"/>
      <c r="O9" s="127"/>
      <c r="P9" s="127" t="s">
        <v>11</v>
      </c>
    </row>
    <row r="10" spans="1:18" ht="22.5" customHeight="1" x14ac:dyDescent="0.3">
      <c r="A10" s="123"/>
      <c r="B10" s="124"/>
      <c r="C10" s="125"/>
      <c r="D10" s="126"/>
      <c r="E10" s="128" t="s">
        <v>12</v>
      </c>
      <c r="F10" s="129" t="s">
        <v>13</v>
      </c>
      <c r="G10" s="128" t="s">
        <v>14</v>
      </c>
      <c r="H10" s="128"/>
      <c r="I10" s="128" t="s">
        <v>15</v>
      </c>
      <c r="J10" s="130" t="s">
        <v>16</v>
      </c>
      <c r="K10" s="130" t="s">
        <v>17</v>
      </c>
      <c r="L10" s="128" t="s">
        <v>13</v>
      </c>
      <c r="M10" s="128" t="s">
        <v>14</v>
      </c>
      <c r="N10" s="128"/>
      <c r="O10" s="128" t="s">
        <v>15</v>
      </c>
      <c r="P10" s="127"/>
    </row>
    <row r="11" spans="1:18" ht="21.75" customHeight="1" x14ac:dyDescent="0.3">
      <c r="A11" s="123"/>
      <c r="B11" s="124"/>
      <c r="C11" s="125"/>
      <c r="D11" s="126"/>
      <c r="E11" s="128"/>
      <c r="F11" s="129"/>
      <c r="G11" s="128" t="s">
        <v>18</v>
      </c>
      <c r="H11" s="128" t="s">
        <v>19</v>
      </c>
      <c r="I11" s="128"/>
      <c r="J11" s="130"/>
      <c r="K11" s="130"/>
      <c r="L11" s="128"/>
      <c r="M11" s="128" t="s">
        <v>18</v>
      </c>
      <c r="N11" s="128" t="s">
        <v>19</v>
      </c>
      <c r="O11" s="128"/>
      <c r="P11" s="127"/>
    </row>
    <row r="12" spans="1:18" ht="31.5" customHeight="1" x14ac:dyDescent="0.3">
      <c r="A12" s="123"/>
      <c r="B12" s="124"/>
      <c r="C12" s="125"/>
      <c r="D12" s="126"/>
      <c r="E12" s="128"/>
      <c r="F12" s="129"/>
      <c r="G12" s="128"/>
      <c r="H12" s="128"/>
      <c r="I12" s="128"/>
      <c r="J12" s="130"/>
      <c r="K12" s="130"/>
      <c r="L12" s="128"/>
      <c r="M12" s="128"/>
      <c r="N12" s="128"/>
      <c r="O12" s="128"/>
      <c r="P12" s="127"/>
    </row>
    <row r="13" spans="1:18" s="13" customFormat="1" ht="13.2" x14ac:dyDescent="0.25">
      <c r="A13" s="11">
        <v>1</v>
      </c>
      <c r="B13" s="11" t="s">
        <v>20</v>
      </c>
      <c r="C13" s="89">
        <v>3</v>
      </c>
      <c r="D13" s="12">
        <v>4</v>
      </c>
      <c r="E13" s="12">
        <v>5</v>
      </c>
      <c r="F13" s="12">
        <v>6</v>
      </c>
      <c r="G13" s="12">
        <v>7</v>
      </c>
      <c r="H13" s="12">
        <v>8</v>
      </c>
      <c r="I13" s="12">
        <v>9</v>
      </c>
      <c r="J13" s="12">
        <v>10</v>
      </c>
      <c r="K13" s="12">
        <v>11</v>
      </c>
      <c r="L13" s="12">
        <v>12</v>
      </c>
      <c r="M13" s="12">
        <v>13</v>
      </c>
      <c r="N13" s="12">
        <v>14</v>
      </c>
      <c r="O13" s="12">
        <v>15</v>
      </c>
      <c r="P13" s="12">
        <v>16</v>
      </c>
    </row>
    <row r="14" spans="1:18" x14ac:dyDescent="0.3">
      <c r="A14" s="14" t="s">
        <v>21</v>
      </c>
      <c r="B14" s="102"/>
      <c r="C14" s="100"/>
      <c r="D14" s="103" t="s">
        <v>22</v>
      </c>
      <c r="E14" s="104">
        <f>E16</f>
        <v>111220000</v>
      </c>
      <c r="F14" s="104">
        <f t="shared" ref="F14:P14" si="0">F16</f>
        <v>111220000</v>
      </c>
      <c r="G14" s="104">
        <f t="shared" si="0"/>
        <v>48361000</v>
      </c>
      <c r="H14" s="104">
        <f t="shared" si="0"/>
        <v>2500000</v>
      </c>
      <c r="I14" s="104">
        <f t="shared" si="0"/>
        <v>0</v>
      </c>
      <c r="J14" s="104">
        <f>J16</f>
        <v>40050000</v>
      </c>
      <c r="K14" s="104">
        <f>K16</f>
        <v>40050000</v>
      </c>
      <c r="L14" s="104">
        <f t="shared" si="0"/>
        <v>0</v>
      </c>
      <c r="M14" s="104">
        <f t="shared" si="0"/>
        <v>0</v>
      </c>
      <c r="N14" s="104">
        <f t="shared" si="0"/>
        <v>0</v>
      </c>
      <c r="O14" s="104">
        <f t="shared" si="0"/>
        <v>40050000</v>
      </c>
      <c r="P14" s="104">
        <f t="shared" si="0"/>
        <v>151270000</v>
      </c>
      <c r="R14" s="18"/>
    </row>
    <row r="15" spans="1:18" s="23" customFormat="1" ht="13.8" hidden="1" x14ac:dyDescent="0.25">
      <c r="A15" s="19"/>
      <c r="B15" s="20"/>
      <c r="C15" s="21"/>
      <c r="D15" s="22" t="s">
        <v>23</v>
      </c>
      <c r="E15" s="81">
        <f>E26</f>
        <v>0</v>
      </c>
      <c r="F15" s="81">
        <f>F26</f>
        <v>0</v>
      </c>
      <c r="G15" s="82"/>
      <c r="H15" s="82"/>
      <c r="I15" s="82"/>
      <c r="J15" s="82">
        <f>J38</f>
        <v>0</v>
      </c>
      <c r="K15" s="82"/>
      <c r="L15" s="82"/>
      <c r="M15" s="82"/>
      <c r="N15" s="82"/>
      <c r="O15" s="82">
        <f>O38</f>
        <v>0</v>
      </c>
      <c r="P15" s="82">
        <f>P26</f>
        <v>0</v>
      </c>
    </row>
    <row r="16" spans="1:18" s="25" customFormat="1" ht="17.25" customHeight="1" x14ac:dyDescent="0.25">
      <c r="A16" s="24" t="s">
        <v>24</v>
      </c>
      <c r="B16" s="15"/>
      <c r="C16" s="16"/>
      <c r="D16" s="22" t="s">
        <v>22</v>
      </c>
      <c r="E16" s="80">
        <f>E17+E20+E41+E22+E25+E29+E27+E34+E35+E39+E30+E33+E18+E32</f>
        <v>111220000</v>
      </c>
      <c r="F16" s="80">
        <f>F17+F20+F41+F22+F25+F29+F27+F34+F35+F39+F30+F33+F18+F32</f>
        <v>111220000</v>
      </c>
      <c r="G16" s="80">
        <f>G17+G20+G41+G22+G25+G29+G27+G34+G35+G39+G30+G33+G18</f>
        <v>48361000</v>
      </c>
      <c r="H16" s="80">
        <f>H17+H20+H41+H22+H25+H29+H27+H34+H35+H39+H30+H33+H18</f>
        <v>2500000</v>
      </c>
      <c r="I16" s="80">
        <f>I17+I20+I41+I22+I25+I29+I27+I34+I35+I39+I30+I33+I18</f>
        <v>0</v>
      </c>
      <c r="J16" s="80">
        <f>J17+J32+J34+J31+J37+J39+J41+J23+J25</f>
        <v>40050000</v>
      </c>
      <c r="K16" s="80">
        <f>SUM(K17+K23+K25+K29+K31+K32+K34+K37+K39+K41)</f>
        <v>40050000</v>
      </c>
      <c r="L16" s="80">
        <f t="shared" ref="L16:O16" si="1">SUM(L17+L23+L25+L29+L31+L32+L34+L37+L39+L41)</f>
        <v>0</v>
      </c>
      <c r="M16" s="80">
        <f t="shared" si="1"/>
        <v>0</v>
      </c>
      <c r="N16" s="80">
        <f t="shared" si="1"/>
        <v>0</v>
      </c>
      <c r="O16" s="80">
        <f t="shared" si="1"/>
        <v>40050000</v>
      </c>
      <c r="P16" s="80">
        <f>P17+P25+P27+P29+P31+P32+P34+P37+P39+P41+P23</f>
        <v>151270000</v>
      </c>
    </row>
    <row r="17" spans="1:17" ht="40.200000000000003" x14ac:dyDescent="0.3">
      <c r="A17" s="73" t="s">
        <v>25</v>
      </c>
      <c r="B17" s="26" t="s">
        <v>26</v>
      </c>
      <c r="C17" s="26" t="s">
        <v>27</v>
      </c>
      <c r="D17" s="27" t="s">
        <v>28</v>
      </c>
      <c r="E17" s="95">
        <f t="shared" ref="E17:E33" si="2">F17+I17</f>
        <v>62700000</v>
      </c>
      <c r="F17" s="95">
        <v>62700000</v>
      </c>
      <c r="G17" s="96">
        <v>48361000</v>
      </c>
      <c r="H17" s="96">
        <v>2500000</v>
      </c>
      <c r="I17" s="83"/>
      <c r="J17" s="83">
        <f>L17+O17</f>
        <v>50000</v>
      </c>
      <c r="K17" s="83">
        <v>50000</v>
      </c>
      <c r="L17" s="83"/>
      <c r="M17" s="83"/>
      <c r="N17" s="83"/>
      <c r="O17" s="83">
        <v>50000</v>
      </c>
      <c r="P17" s="80">
        <f t="shared" ref="P17:P41" si="3">E17+J17</f>
        <v>62750000</v>
      </c>
    </row>
    <row r="18" spans="1:17" ht="26.4" hidden="1" x14ac:dyDescent="0.3">
      <c r="A18" s="73" t="s">
        <v>29</v>
      </c>
      <c r="B18" s="26" t="s">
        <v>30</v>
      </c>
      <c r="C18" s="26"/>
      <c r="D18" s="28" t="s">
        <v>31</v>
      </c>
      <c r="E18" s="83">
        <f t="shared" si="2"/>
        <v>0</v>
      </c>
      <c r="F18" s="83"/>
      <c r="G18" s="83"/>
      <c r="H18" s="83"/>
      <c r="I18" s="83"/>
      <c r="J18" s="83">
        <f>L18+O18</f>
        <v>0</v>
      </c>
      <c r="K18" s="83"/>
      <c r="L18" s="83"/>
      <c r="M18" s="83"/>
      <c r="N18" s="83"/>
      <c r="O18" s="83"/>
      <c r="P18" s="80">
        <f t="shared" si="3"/>
        <v>0</v>
      </c>
    </row>
    <row r="19" spans="1:17" s="23" customFormat="1" ht="13.2" hidden="1" x14ac:dyDescent="0.25">
      <c r="A19" s="29" t="s">
        <v>32</v>
      </c>
      <c r="B19" s="30" t="s">
        <v>33</v>
      </c>
      <c r="C19" s="30" t="s">
        <v>34</v>
      </c>
      <c r="D19" s="31" t="s">
        <v>35</v>
      </c>
      <c r="E19" s="83">
        <f t="shared" si="2"/>
        <v>0</v>
      </c>
      <c r="F19" s="81"/>
      <c r="G19" s="81"/>
      <c r="H19" s="81"/>
      <c r="I19" s="81"/>
      <c r="J19" s="83">
        <f>L19+O19</f>
        <v>0</v>
      </c>
      <c r="K19" s="81"/>
      <c r="L19" s="81"/>
      <c r="M19" s="81"/>
      <c r="N19" s="81"/>
      <c r="O19" s="81"/>
      <c r="P19" s="80">
        <f t="shared" si="3"/>
        <v>0</v>
      </c>
    </row>
    <row r="20" spans="1:17" hidden="1" x14ac:dyDescent="0.3">
      <c r="A20" s="73" t="s">
        <v>36</v>
      </c>
      <c r="B20" s="26" t="s">
        <v>37</v>
      </c>
      <c r="C20" s="26"/>
      <c r="D20" s="28" t="s">
        <v>38</v>
      </c>
      <c r="E20" s="83">
        <f t="shared" si="2"/>
        <v>0</v>
      </c>
      <c r="F20" s="84"/>
      <c r="G20" s="84"/>
      <c r="H20" s="84"/>
      <c r="I20" s="84"/>
      <c r="J20" s="83">
        <f t="shared" ref="J20:J41" si="4">L20+O20</f>
        <v>0</v>
      </c>
      <c r="K20" s="84"/>
      <c r="L20" s="84"/>
      <c r="M20" s="84"/>
      <c r="N20" s="84"/>
      <c r="O20" s="84">
        <f>SUM(O21)</f>
        <v>0</v>
      </c>
      <c r="P20" s="80">
        <f t="shared" si="3"/>
        <v>0</v>
      </c>
    </row>
    <row r="21" spans="1:17" s="23" customFormat="1" ht="26.4" hidden="1" x14ac:dyDescent="0.25">
      <c r="A21" s="29" t="s">
        <v>39</v>
      </c>
      <c r="B21" s="30" t="s">
        <v>40</v>
      </c>
      <c r="C21" s="30" t="s">
        <v>41</v>
      </c>
      <c r="D21" s="32" t="s">
        <v>42</v>
      </c>
      <c r="E21" s="83">
        <f t="shared" si="2"/>
        <v>0</v>
      </c>
      <c r="F21" s="81"/>
      <c r="G21" s="81"/>
      <c r="H21" s="81"/>
      <c r="I21" s="81"/>
      <c r="J21" s="83">
        <f t="shared" si="4"/>
        <v>0</v>
      </c>
      <c r="K21" s="81"/>
      <c r="L21" s="81"/>
      <c r="M21" s="81"/>
      <c r="N21" s="81"/>
      <c r="O21" s="83">
        <f t="shared" ref="O21:O31" si="5">K21</f>
        <v>0</v>
      </c>
      <c r="P21" s="80">
        <f t="shared" si="3"/>
        <v>0</v>
      </c>
      <c r="Q21" s="33"/>
    </row>
    <row r="22" spans="1:17" hidden="1" x14ac:dyDescent="0.3">
      <c r="A22" s="73" t="s">
        <v>43</v>
      </c>
      <c r="B22" s="26" t="s">
        <v>44</v>
      </c>
      <c r="C22" s="26"/>
      <c r="D22" s="34" t="s">
        <v>45</v>
      </c>
      <c r="E22" s="83">
        <f t="shared" si="2"/>
        <v>0</v>
      </c>
      <c r="F22" s="83"/>
      <c r="G22" s="83"/>
      <c r="H22" s="83"/>
      <c r="I22" s="83"/>
      <c r="J22" s="83">
        <f>J23</f>
        <v>0</v>
      </c>
      <c r="K22" s="83"/>
      <c r="L22" s="83"/>
      <c r="M22" s="83"/>
      <c r="N22" s="83"/>
      <c r="O22" s="83">
        <f t="shared" si="5"/>
        <v>0</v>
      </c>
      <c r="P22" s="80">
        <f t="shared" si="3"/>
        <v>0</v>
      </c>
    </row>
    <row r="23" spans="1:17" x14ac:dyDescent="0.3">
      <c r="A23" s="73" t="s">
        <v>46</v>
      </c>
      <c r="B23" s="26" t="s">
        <v>47</v>
      </c>
      <c r="C23" s="26" t="s">
        <v>48</v>
      </c>
      <c r="D23" s="35" t="s">
        <v>49</v>
      </c>
      <c r="E23" s="83">
        <f t="shared" si="2"/>
        <v>0</v>
      </c>
      <c r="F23" s="83"/>
      <c r="G23" s="83"/>
      <c r="H23" s="83"/>
      <c r="I23" s="83"/>
      <c r="J23" s="83">
        <f t="shared" si="4"/>
        <v>0</v>
      </c>
      <c r="K23" s="83"/>
      <c r="L23" s="83"/>
      <c r="M23" s="83"/>
      <c r="N23" s="83"/>
      <c r="O23" s="83">
        <f t="shared" si="5"/>
        <v>0</v>
      </c>
      <c r="P23" s="80">
        <f t="shared" si="3"/>
        <v>0</v>
      </c>
    </row>
    <row r="24" spans="1:17" s="23" customFormat="1" ht="26.4" hidden="1" x14ac:dyDescent="0.25">
      <c r="A24" s="29"/>
      <c r="B24" s="30"/>
      <c r="C24" s="30"/>
      <c r="D24" s="36" t="s">
        <v>50</v>
      </c>
      <c r="E24" s="81">
        <f t="shared" si="2"/>
        <v>0</v>
      </c>
      <c r="F24" s="81"/>
      <c r="G24" s="81"/>
      <c r="H24" s="81"/>
      <c r="I24" s="81"/>
      <c r="J24" s="83"/>
      <c r="K24" s="81"/>
      <c r="L24" s="81"/>
      <c r="M24" s="81"/>
      <c r="N24" s="81"/>
      <c r="O24" s="83"/>
      <c r="P24" s="82">
        <f t="shared" si="3"/>
        <v>0</v>
      </c>
    </row>
    <row r="25" spans="1:17" x14ac:dyDescent="0.3">
      <c r="A25" s="73" t="s">
        <v>51</v>
      </c>
      <c r="B25" s="37" t="s">
        <v>52</v>
      </c>
      <c r="C25" s="37" t="s">
        <v>53</v>
      </c>
      <c r="D25" s="28" t="s">
        <v>54</v>
      </c>
      <c r="E25" s="83">
        <f t="shared" si="2"/>
        <v>0</v>
      </c>
      <c r="F25" s="83"/>
      <c r="G25" s="83"/>
      <c r="H25" s="83"/>
      <c r="I25" s="83"/>
      <c r="J25" s="83">
        <f t="shared" si="4"/>
        <v>0</v>
      </c>
      <c r="K25" s="83"/>
      <c r="L25" s="83"/>
      <c r="M25" s="83"/>
      <c r="N25" s="83"/>
      <c r="O25" s="83">
        <f t="shared" si="5"/>
        <v>0</v>
      </c>
      <c r="P25" s="80">
        <f t="shared" si="3"/>
        <v>0</v>
      </c>
    </row>
    <row r="26" spans="1:17" s="23" customFormat="1" ht="13.2" hidden="1" x14ac:dyDescent="0.25">
      <c r="A26" s="29"/>
      <c r="B26" s="38"/>
      <c r="C26" s="38"/>
      <c r="D26" s="39" t="s">
        <v>55</v>
      </c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0">
        <f t="shared" si="3"/>
        <v>0</v>
      </c>
    </row>
    <row r="27" spans="1:17" hidden="1" x14ac:dyDescent="0.3">
      <c r="A27" s="73" t="s">
        <v>56</v>
      </c>
      <c r="B27" s="26" t="s">
        <v>57</v>
      </c>
      <c r="C27" s="26" t="s">
        <v>58</v>
      </c>
      <c r="D27" s="40" t="s">
        <v>59</v>
      </c>
      <c r="E27" s="83">
        <f t="shared" si="2"/>
        <v>0</v>
      </c>
      <c r="F27" s="83"/>
      <c r="G27" s="83"/>
      <c r="H27" s="83"/>
      <c r="I27" s="83"/>
      <c r="J27" s="83">
        <f t="shared" si="4"/>
        <v>0</v>
      </c>
      <c r="K27" s="83"/>
      <c r="L27" s="83"/>
      <c r="M27" s="83"/>
      <c r="N27" s="83"/>
      <c r="O27" s="83">
        <f t="shared" si="5"/>
        <v>0</v>
      </c>
      <c r="P27" s="80">
        <f t="shared" si="3"/>
        <v>0</v>
      </c>
    </row>
    <row r="28" spans="1:17" ht="0.75" customHeight="1" x14ac:dyDescent="0.3">
      <c r="A28" s="73" t="s">
        <v>60</v>
      </c>
      <c r="B28" s="26" t="s">
        <v>61</v>
      </c>
      <c r="C28" s="41" t="s">
        <v>62</v>
      </c>
      <c r="D28" s="42" t="s">
        <v>63</v>
      </c>
      <c r="E28" s="83">
        <f>F28+I28</f>
        <v>0</v>
      </c>
      <c r="F28" s="83"/>
      <c r="G28" s="83"/>
      <c r="H28" s="83"/>
      <c r="I28" s="83"/>
      <c r="J28" s="83">
        <f>L28+O28</f>
        <v>0</v>
      </c>
      <c r="K28" s="83"/>
      <c r="L28" s="83"/>
      <c r="M28" s="83"/>
      <c r="N28" s="83"/>
      <c r="O28" s="83">
        <f t="shared" si="5"/>
        <v>0</v>
      </c>
      <c r="P28" s="80">
        <f t="shared" si="3"/>
        <v>0</v>
      </c>
    </row>
    <row r="29" spans="1:17" x14ac:dyDescent="0.3">
      <c r="A29" s="73" t="s">
        <v>64</v>
      </c>
      <c r="B29" s="26" t="s">
        <v>65</v>
      </c>
      <c r="C29" s="26" t="s">
        <v>62</v>
      </c>
      <c r="D29" s="42" t="s">
        <v>66</v>
      </c>
      <c r="E29" s="83">
        <f>F29+I29</f>
        <v>226200</v>
      </c>
      <c r="F29" s="97">
        <v>226200</v>
      </c>
      <c r="G29" s="83"/>
      <c r="H29" s="83"/>
      <c r="I29" s="83"/>
      <c r="J29" s="83">
        <f>L29+O29</f>
        <v>0</v>
      </c>
      <c r="K29" s="83"/>
      <c r="L29" s="83"/>
      <c r="M29" s="83"/>
      <c r="N29" s="83"/>
      <c r="O29" s="83">
        <f t="shared" si="5"/>
        <v>0</v>
      </c>
      <c r="P29" s="80">
        <f t="shared" si="3"/>
        <v>226200</v>
      </c>
    </row>
    <row r="30" spans="1:17" ht="10.5" hidden="1" customHeight="1" x14ac:dyDescent="0.3">
      <c r="A30" s="73" t="s">
        <v>67</v>
      </c>
      <c r="B30" s="26" t="s">
        <v>68</v>
      </c>
      <c r="C30" s="26"/>
      <c r="D30" s="42" t="s">
        <v>69</v>
      </c>
      <c r="E30" s="83">
        <f t="shared" si="2"/>
        <v>0</v>
      </c>
      <c r="F30" s="83"/>
      <c r="G30" s="83"/>
      <c r="H30" s="83"/>
      <c r="I30" s="83"/>
      <c r="J30" s="83">
        <f t="shared" si="4"/>
        <v>0</v>
      </c>
      <c r="K30" s="83"/>
      <c r="L30" s="83"/>
      <c r="M30" s="83"/>
      <c r="N30" s="83"/>
      <c r="O30" s="83">
        <f t="shared" si="5"/>
        <v>0</v>
      </c>
      <c r="P30" s="80">
        <f t="shared" si="3"/>
        <v>0</v>
      </c>
    </row>
    <row r="31" spans="1:17" ht="52.8" x14ac:dyDescent="0.3">
      <c r="A31" s="73" t="s">
        <v>70</v>
      </c>
      <c r="B31" s="26" t="s">
        <v>71</v>
      </c>
      <c r="C31" s="26" t="s">
        <v>62</v>
      </c>
      <c r="D31" s="42" t="s">
        <v>72</v>
      </c>
      <c r="E31" s="83">
        <f t="shared" si="2"/>
        <v>0</v>
      </c>
      <c r="F31" s="83"/>
      <c r="G31" s="83"/>
      <c r="H31" s="83"/>
      <c r="I31" s="83"/>
      <c r="J31" s="83">
        <f t="shared" si="4"/>
        <v>0</v>
      </c>
      <c r="K31" s="83"/>
      <c r="L31" s="83"/>
      <c r="M31" s="83"/>
      <c r="N31" s="83"/>
      <c r="O31" s="83">
        <f t="shared" si="5"/>
        <v>0</v>
      </c>
      <c r="P31" s="80">
        <f t="shared" si="3"/>
        <v>0</v>
      </c>
    </row>
    <row r="32" spans="1:17" x14ac:dyDescent="0.3">
      <c r="A32" s="73" t="s">
        <v>73</v>
      </c>
      <c r="B32" s="26" t="s">
        <v>74</v>
      </c>
      <c r="C32" s="26" t="s">
        <v>62</v>
      </c>
      <c r="D32" s="42" t="s">
        <v>75</v>
      </c>
      <c r="E32" s="83">
        <f t="shared" si="2"/>
        <v>45293800</v>
      </c>
      <c r="F32" s="97">
        <v>45293800</v>
      </c>
      <c r="G32" s="83"/>
      <c r="H32" s="83"/>
      <c r="I32" s="83"/>
      <c r="J32" s="83">
        <f t="shared" si="4"/>
        <v>40000000</v>
      </c>
      <c r="K32" s="83">
        <v>40000000</v>
      </c>
      <c r="L32" s="83"/>
      <c r="M32" s="83"/>
      <c r="N32" s="83"/>
      <c r="O32" s="83">
        <v>40000000</v>
      </c>
      <c r="P32" s="80">
        <f t="shared" si="3"/>
        <v>85293800</v>
      </c>
    </row>
    <row r="33" spans="1:18" hidden="1" x14ac:dyDescent="0.3">
      <c r="A33" s="73" t="s">
        <v>76</v>
      </c>
      <c r="B33" s="37" t="s">
        <v>77</v>
      </c>
      <c r="C33" s="37" t="s">
        <v>78</v>
      </c>
      <c r="D33" s="43" t="s">
        <v>79</v>
      </c>
      <c r="E33" s="83">
        <f t="shared" si="2"/>
        <v>0</v>
      </c>
      <c r="F33" s="83"/>
      <c r="G33" s="83"/>
      <c r="H33" s="83"/>
      <c r="I33" s="83"/>
      <c r="J33" s="83">
        <f t="shared" si="4"/>
        <v>0</v>
      </c>
      <c r="K33" s="83"/>
      <c r="L33" s="83"/>
      <c r="M33" s="83"/>
      <c r="N33" s="83"/>
      <c r="O33" s="83"/>
      <c r="P33" s="80">
        <f t="shared" si="3"/>
        <v>0</v>
      </c>
    </row>
    <row r="34" spans="1:18" x14ac:dyDescent="0.3">
      <c r="A34" s="73" t="s">
        <v>80</v>
      </c>
      <c r="B34" s="26" t="s">
        <v>81</v>
      </c>
      <c r="C34" s="26" t="s">
        <v>82</v>
      </c>
      <c r="D34" s="43" t="s">
        <v>83</v>
      </c>
      <c r="E34" s="83">
        <f>F34+I34</f>
        <v>500000</v>
      </c>
      <c r="F34" s="84">
        <v>500000</v>
      </c>
      <c r="G34" s="84"/>
      <c r="H34" s="84"/>
      <c r="I34" s="84"/>
      <c r="J34" s="83">
        <f t="shared" si="4"/>
        <v>0</v>
      </c>
      <c r="K34" s="84"/>
      <c r="L34" s="84"/>
      <c r="M34" s="84"/>
      <c r="N34" s="84"/>
      <c r="O34" s="83">
        <f>K34</f>
        <v>0</v>
      </c>
      <c r="P34" s="80">
        <f t="shared" si="3"/>
        <v>500000</v>
      </c>
    </row>
    <row r="35" spans="1:18" ht="26.4" hidden="1" x14ac:dyDescent="0.3">
      <c r="A35" s="73" t="s">
        <v>84</v>
      </c>
      <c r="B35" s="26" t="s">
        <v>85</v>
      </c>
      <c r="C35" s="26" t="s">
        <v>86</v>
      </c>
      <c r="D35" s="43" t="s">
        <v>87</v>
      </c>
      <c r="E35" s="83">
        <f>F35+I35</f>
        <v>0</v>
      </c>
      <c r="F35" s="85"/>
      <c r="G35" s="85"/>
      <c r="H35" s="85"/>
      <c r="I35" s="85"/>
      <c r="J35" s="83">
        <f t="shared" si="4"/>
        <v>0</v>
      </c>
      <c r="K35" s="85"/>
      <c r="L35" s="85"/>
      <c r="M35" s="85"/>
      <c r="N35" s="85"/>
      <c r="O35" s="83"/>
      <c r="P35" s="80">
        <f t="shared" si="3"/>
        <v>0</v>
      </c>
    </row>
    <row r="36" spans="1:18" hidden="1" x14ac:dyDescent="0.3">
      <c r="A36" s="73" t="s">
        <v>88</v>
      </c>
      <c r="B36" s="26" t="s">
        <v>89</v>
      </c>
      <c r="C36" s="26"/>
      <c r="D36" s="43" t="s">
        <v>90</v>
      </c>
      <c r="E36" s="83"/>
      <c r="F36" s="85"/>
      <c r="G36" s="85"/>
      <c r="H36" s="85"/>
      <c r="I36" s="85"/>
      <c r="J36" s="83">
        <f t="shared" si="4"/>
        <v>0</v>
      </c>
      <c r="K36" s="85"/>
      <c r="L36" s="84"/>
      <c r="M36" s="84"/>
      <c r="N36" s="84"/>
      <c r="O36" s="84"/>
      <c r="P36" s="80">
        <f t="shared" si="3"/>
        <v>0</v>
      </c>
    </row>
    <row r="37" spans="1:18" x14ac:dyDescent="0.3">
      <c r="A37" s="73" t="s">
        <v>91</v>
      </c>
      <c r="B37" s="26" t="s">
        <v>92</v>
      </c>
      <c r="C37" s="26" t="s">
        <v>93</v>
      </c>
      <c r="D37" s="43" t="s">
        <v>94</v>
      </c>
      <c r="E37" s="83"/>
      <c r="F37" s="85"/>
      <c r="G37" s="85"/>
      <c r="H37" s="85"/>
      <c r="I37" s="85"/>
      <c r="J37" s="83">
        <f t="shared" si="4"/>
        <v>0</v>
      </c>
      <c r="K37" s="85"/>
      <c r="L37" s="84"/>
      <c r="M37" s="84"/>
      <c r="N37" s="84"/>
      <c r="O37" s="83"/>
      <c r="P37" s="80">
        <f t="shared" si="3"/>
        <v>0</v>
      </c>
    </row>
    <row r="38" spans="1:18" s="23" customFormat="1" ht="13.2" hidden="1" x14ac:dyDescent="0.25">
      <c r="A38" s="29"/>
      <c r="B38" s="30"/>
      <c r="C38" s="30"/>
      <c r="D38" s="22" t="s">
        <v>95</v>
      </c>
      <c r="E38" s="81"/>
      <c r="F38" s="86"/>
      <c r="G38" s="86"/>
      <c r="H38" s="86"/>
      <c r="I38" s="86"/>
      <c r="J38" s="81">
        <f>O38</f>
        <v>0</v>
      </c>
      <c r="K38" s="86"/>
      <c r="L38" s="87"/>
      <c r="M38" s="87"/>
      <c r="N38" s="87"/>
      <c r="O38" s="81"/>
      <c r="P38" s="80">
        <f t="shared" si="3"/>
        <v>0</v>
      </c>
    </row>
    <row r="39" spans="1:18" x14ac:dyDescent="0.3">
      <c r="A39" s="73" t="s">
        <v>96</v>
      </c>
      <c r="B39" s="26" t="s">
        <v>97</v>
      </c>
      <c r="C39" s="26" t="s">
        <v>98</v>
      </c>
      <c r="D39" s="34" t="s">
        <v>99</v>
      </c>
      <c r="E39" s="83">
        <f>F39+I39</f>
        <v>0</v>
      </c>
      <c r="F39" s="83"/>
      <c r="G39" s="83"/>
      <c r="H39" s="83"/>
      <c r="I39" s="83"/>
      <c r="J39" s="83">
        <f t="shared" si="4"/>
        <v>0</v>
      </c>
      <c r="K39" s="83"/>
      <c r="L39" s="83"/>
      <c r="M39" s="83"/>
      <c r="N39" s="83"/>
      <c r="O39" s="83"/>
      <c r="P39" s="80">
        <f t="shared" si="3"/>
        <v>0</v>
      </c>
    </row>
    <row r="40" spans="1:18" hidden="1" x14ac:dyDescent="0.3">
      <c r="A40" s="44"/>
      <c r="B40" s="30"/>
      <c r="C40" s="30"/>
      <c r="D40" s="32" t="s">
        <v>94</v>
      </c>
      <c r="E40" s="83">
        <f>F40+I40</f>
        <v>0</v>
      </c>
      <c r="F40" s="81"/>
      <c r="G40" s="81"/>
      <c r="H40" s="81"/>
      <c r="I40" s="81"/>
      <c r="J40" s="83">
        <f t="shared" si="4"/>
        <v>0</v>
      </c>
      <c r="K40" s="81"/>
      <c r="L40" s="81"/>
      <c r="M40" s="81"/>
      <c r="N40" s="81"/>
      <c r="O40" s="83">
        <f>O30</f>
        <v>0</v>
      </c>
      <c r="P40" s="80">
        <f t="shared" si="3"/>
        <v>0</v>
      </c>
    </row>
    <row r="41" spans="1:18" x14ac:dyDescent="0.3">
      <c r="A41" s="73" t="s">
        <v>100</v>
      </c>
      <c r="B41" s="26" t="s">
        <v>101</v>
      </c>
      <c r="C41" s="26" t="s">
        <v>102</v>
      </c>
      <c r="D41" s="45" t="s">
        <v>103</v>
      </c>
      <c r="E41" s="83">
        <f>F41+I41</f>
        <v>2500000</v>
      </c>
      <c r="F41" s="97">
        <v>2500000</v>
      </c>
      <c r="G41" s="83"/>
      <c r="H41" s="83"/>
      <c r="I41" s="83"/>
      <c r="J41" s="83">
        <f t="shared" si="4"/>
        <v>0</v>
      </c>
      <c r="K41" s="83"/>
      <c r="L41" s="83"/>
      <c r="M41" s="83"/>
      <c r="N41" s="83"/>
      <c r="O41" s="83"/>
      <c r="P41" s="80">
        <f t="shared" si="3"/>
        <v>2500000</v>
      </c>
    </row>
    <row r="42" spans="1:18" x14ac:dyDescent="0.3">
      <c r="A42" s="14" t="s">
        <v>104</v>
      </c>
      <c r="B42" s="102"/>
      <c r="C42" s="100"/>
      <c r="D42" s="103" t="s">
        <v>105</v>
      </c>
      <c r="E42" s="101">
        <f>E51</f>
        <v>397191200</v>
      </c>
      <c r="F42" s="101">
        <f t="shared" ref="F42:P42" si="6">F51</f>
        <v>397191200</v>
      </c>
      <c r="G42" s="101">
        <f t="shared" si="6"/>
        <v>323413670</v>
      </c>
      <c r="H42" s="101">
        <f t="shared" si="6"/>
        <v>1000000</v>
      </c>
      <c r="I42" s="101"/>
      <c r="J42" s="101">
        <f t="shared" si="6"/>
        <v>500000</v>
      </c>
      <c r="K42" s="101">
        <f>K51</f>
        <v>500000</v>
      </c>
      <c r="L42" s="101">
        <f t="shared" si="6"/>
        <v>0</v>
      </c>
      <c r="M42" s="101">
        <f t="shared" si="6"/>
        <v>0</v>
      </c>
      <c r="N42" s="101">
        <f t="shared" si="6"/>
        <v>0</v>
      </c>
      <c r="O42" s="101">
        <f t="shared" si="6"/>
        <v>500000</v>
      </c>
      <c r="P42" s="101">
        <f t="shared" si="6"/>
        <v>397691200</v>
      </c>
      <c r="Q42" s="46"/>
      <c r="R42" s="18"/>
    </row>
    <row r="43" spans="1:18" s="23" customFormat="1" ht="20.25" customHeight="1" x14ac:dyDescent="0.25">
      <c r="A43" s="29"/>
      <c r="B43" s="47"/>
      <c r="C43" s="30"/>
      <c r="D43" s="39" t="s">
        <v>106</v>
      </c>
      <c r="E43" s="99">
        <f>F43</f>
        <v>235355200</v>
      </c>
      <c r="F43" s="98">
        <v>235355200</v>
      </c>
      <c r="G43" s="98">
        <v>193130970</v>
      </c>
      <c r="H43" s="87">
        <f>H60+H70+H82</f>
        <v>0</v>
      </c>
      <c r="I43" s="87"/>
      <c r="J43" s="81">
        <f>L43+O43</f>
        <v>0</v>
      </c>
      <c r="K43" s="87">
        <v>0</v>
      </c>
      <c r="L43" s="87">
        <f>SUM(L60+L65+L70)</f>
        <v>0</v>
      </c>
      <c r="M43" s="87">
        <f>SUM(M60+M65+M70)</f>
        <v>0</v>
      </c>
      <c r="N43" s="87">
        <f>SUM(N60+N65+N70)</f>
        <v>0</v>
      </c>
      <c r="O43" s="87">
        <v>0</v>
      </c>
      <c r="P43" s="80">
        <f t="shared" ref="P43:P50" si="7">E43+J43</f>
        <v>235355200</v>
      </c>
    </row>
    <row r="44" spans="1:18" s="23" customFormat="1" ht="26.4" hidden="1" x14ac:dyDescent="0.25">
      <c r="A44" s="29"/>
      <c r="B44" s="47"/>
      <c r="C44" s="30"/>
      <c r="D44" s="39" t="s">
        <v>107</v>
      </c>
      <c r="E44" s="81">
        <f>F44</f>
        <v>0</v>
      </c>
      <c r="F44" s="87">
        <f>F65</f>
        <v>0</v>
      </c>
      <c r="G44" s="87">
        <f>G65</f>
        <v>0</v>
      </c>
      <c r="H44" s="87"/>
      <c r="I44" s="87"/>
      <c r="J44" s="81">
        <f>L44+O44</f>
        <v>0</v>
      </c>
      <c r="K44" s="87">
        <f>K65</f>
        <v>0</v>
      </c>
      <c r="L44" s="87">
        <f>L65</f>
        <v>0</v>
      </c>
      <c r="M44" s="87">
        <f>M65</f>
        <v>0</v>
      </c>
      <c r="N44" s="87">
        <f>N65</f>
        <v>0</v>
      </c>
      <c r="O44" s="87">
        <f>K44</f>
        <v>0</v>
      </c>
      <c r="P44" s="80">
        <f t="shared" si="7"/>
        <v>0</v>
      </c>
    </row>
    <row r="45" spans="1:18" s="23" customFormat="1" ht="39.6" hidden="1" x14ac:dyDescent="0.25">
      <c r="A45" s="29"/>
      <c r="B45" s="47"/>
      <c r="C45" s="30"/>
      <c r="D45" s="39" t="s">
        <v>108</v>
      </c>
      <c r="E45" s="81">
        <f>E58</f>
        <v>0</v>
      </c>
      <c r="F45" s="87">
        <f>F58</f>
        <v>0</v>
      </c>
      <c r="G45" s="87"/>
      <c r="H45" s="87">
        <f>H58</f>
        <v>0</v>
      </c>
      <c r="I45" s="87"/>
      <c r="J45" s="81">
        <f>L45+O45</f>
        <v>0</v>
      </c>
      <c r="K45" s="87">
        <f>K66+K56+K58+K76</f>
        <v>0</v>
      </c>
      <c r="L45" s="87"/>
      <c r="M45" s="87"/>
      <c r="N45" s="87"/>
      <c r="O45" s="87">
        <f>K45</f>
        <v>0</v>
      </c>
      <c r="P45" s="80">
        <f>P58</f>
        <v>0</v>
      </c>
    </row>
    <row r="46" spans="1:18" s="23" customFormat="1" ht="26.4" hidden="1" x14ac:dyDescent="0.25">
      <c r="A46" s="29"/>
      <c r="B46" s="38"/>
      <c r="C46" s="38"/>
      <c r="D46" s="48" t="s">
        <v>109</v>
      </c>
      <c r="E46" s="81">
        <f>F46+I46</f>
        <v>0</v>
      </c>
      <c r="F46" s="87">
        <f>F66</f>
        <v>0</v>
      </c>
      <c r="G46" s="87"/>
      <c r="H46" s="87"/>
      <c r="I46" s="87"/>
      <c r="J46" s="81"/>
      <c r="K46" s="87"/>
      <c r="L46" s="87"/>
      <c r="M46" s="87"/>
      <c r="N46" s="87"/>
      <c r="O46" s="87"/>
      <c r="P46" s="80">
        <f t="shared" si="7"/>
        <v>0</v>
      </c>
    </row>
    <row r="47" spans="1:18" s="23" customFormat="1" ht="26.4" hidden="1" x14ac:dyDescent="0.25">
      <c r="A47" s="29"/>
      <c r="B47" s="38"/>
      <c r="C47" s="38"/>
      <c r="D47" s="48" t="s">
        <v>110</v>
      </c>
      <c r="E47" s="81">
        <f>F47</f>
        <v>0</v>
      </c>
      <c r="F47" s="87">
        <f>F87</f>
        <v>0</v>
      </c>
      <c r="G47" s="87">
        <f>G87</f>
        <v>0</v>
      </c>
      <c r="H47" s="87"/>
      <c r="I47" s="87"/>
      <c r="J47" s="81"/>
      <c r="K47" s="87"/>
      <c r="L47" s="87"/>
      <c r="M47" s="87"/>
      <c r="N47" s="87"/>
      <c r="O47" s="87"/>
      <c r="P47" s="80">
        <f t="shared" si="7"/>
        <v>0</v>
      </c>
    </row>
    <row r="48" spans="1:18" s="23" customFormat="1" ht="39.6" hidden="1" x14ac:dyDescent="0.25">
      <c r="A48" s="29"/>
      <c r="B48" s="38"/>
      <c r="C48" s="38"/>
      <c r="D48" s="48" t="s">
        <v>111</v>
      </c>
      <c r="E48" s="81">
        <f>E91</f>
        <v>0</v>
      </c>
      <c r="F48" s="81">
        <f t="shared" ref="F48:P48" si="8">F91</f>
        <v>0</v>
      </c>
      <c r="G48" s="81">
        <f t="shared" si="8"/>
        <v>0</v>
      </c>
      <c r="H48" s="81">
        <f t="shared" si="8"/>
        <v>0</v>
      </c>
      <c r="I48" s="81">
        <f t="shared" si="8"/>
        <v>0</v>
      </c>
      <c r="J48" s="81">
        <f t="shared" si="8"/>
        <v>0</v>
      </c>
      <c r="K48" s="81">
        <f t="shared" si="8"/>
        <v>0</v>
      </c>
      <c r="L48" s="81">
        <f t="shared" si="8"/>
        <v>0</v>
      </c>
      <c r="M48" s="81">
        <f t="shared" si="8"/>
        <v>0</v>
      </c>
      <c r="N48" s="81">
        <f t="shared" si="8"/>
        <v>0</v>
      </c>
      <c r="O48" s="81">
        <f t="shared" si="8"/>
        <v>0</v>
      </c>
      <c r="P48" s="81">
        <f t="shared" si="8"/>
        <v>0</v>
      </c>
    </row>
    <row r="49" spans="1:17" s="23" customFormat="1" ht="26.4" hidden="1" x14ac:dyDescent="0.25">
      <c r="A49" s="29"/>
      <c r="B49" s="47"/>
      <c r="C49" s="30"/>
      <c r="D49" s="39" t="s">
        <v>112</v>
      </c>
      <c r="E49" s="81">
        <f>E93</f>
        <v>0</v>
      </c>
      <c r="F49" s="81">
        <f>F93</f>
        <v>0</v>
      </c>
      <c r="G49" s="81">
        <f>G93</f>
        <v>0</v>
      </c>
      <c r="H49" s="81">
        <f>H72+H83</f>
        <v>0</v>
      </c>
      <c r="I49" s="81">
        <f>I72+I83</f>
        <v>0</v>
      </c>
      <c r="J49" s="81">
        <f>J93</f>
        <v>0</v>
      </c>
      <c r="K49" s="81">
        <f>K93</f>
        <v>0</v>
      </c>
      <c r="L49" s="81">
        <f>L72+L83+L54</f>
        <v>0</v>
      </c>
      <c r="M49" s="81">
        <f>M72+M83+M54</f>
        <v>0</v>
      </c>
      <c r="N49" s="81">
        <f>N72+N83+N54</f>
        <v>0</v>
      </c>
      <c r="O49" s="81">
        <f>K49</f>
        <v>0</v>
      </c>
      <c r="P49" s="80">
        <f t="shared" si="7"/>
        <v>0</v>
      </c>
    </row>
    <row r="50" spans="1:17" s="23" customFormat="1" ht="39.6" x14ac:dyDescent="0.25">
      <c r="A50" s="29"/>
      <c r="B50" s="47"/>
      <c r="C50" s="30"/>
      <c r="D50" s="39" t="s">
        <v>113</v>
      </c>
      <c r="E50" s="81">
        <f>E95</f>
        <v>0</v>
      </c>
      <c r="F50" s="81">
        <f t="shared" ref="F50:O50" si="9">F95</f>
        <v>0</v>
      </c>
      <c r="G50" s="81">
        <f t="shared" si="9"/>
        <v>0</v>
      </c>
      <c r="H50" s="81">
        <f t="shared" si="9"/>
        <v>0</v>
      </c>
      <c r="I50" s="81">
        <f t="shared" si="9"/>
        <v>0</v>
      </c>
      <c r="J50" s="81">
        <f t="shared" si="9"/>
        <v>0</v>
      </c>
      <c r="K50" s="81">
        <f t="shared" si="9"/>
        <v>0</v>
      </c>
      <c r="L50" s="81">
        <f t="shared" si="9"/>
        <v>0</v>
      </c>
      <c r="M50" s="81">
        <f t="shared" si="9"/>
        <v>0</v>
      </c>
      <c r="N50" s="81">
        <f t="shared" si="9"/>
        <v>0</v>
      </c>
      <c r="O50" s="81">
        <f t="shared" si="9"/>
        <v>0</v>
      </c>
      <c r="P50" s="80">
        <f t="shared" si="7"/>
        <v>0</v>
      </c>
    </row>
    <row r="51" spans="1:17" x14ac:dyDescent="0.3">
      <c r="A51" s="73" t="s">
        <v>114</v>
      </c>
      <c r="B51" s="111"/>
      <c r="C51" s="112"/>
      <c r="D51" s="113" t="s">
        <v>105</v>
      </c>
      <c r="E51" s="114">
        <f>E52+E53+E57+E60+E69+E70+E75+E77+E81+E84+E86+E87+E92+E74+E94+E90+E88</f>
        <v>397191200</v>
      </c>
      <c r="F51" s="114">
        <f>F52+F53+F57+F60+F69+F70+F75+F77+F81+F84+F86+F87+F92+F74+F94+F90+F88</f>
        <v>397191200</v>
      </c>
      <c r="G51" s="114">
        <f>G52+G53+G57+G60+G69+G70+G75+G77+G81+G84+G86+G87+G92+G74+G94+G90+G88</f>
        <v>323413670</v>
      </c>
      <c r="H51" s="114">
        <f>H52+H53+H57+H60+H69+H70+H75+H77+H81+H84+H86+H87+H92</f>
        <v>1000000</v>
      </c>
      <c r="I51" s="114">
        <f>I52+I53+I57+I60+I69+I70+I75+I77+I81+I84+I86+I87+I92</f>
        <v>0</v>
      </c>
      <c r="J51" s="114">
        <f>J52+J53+J57+J60+J69+J70+J75+J77+J81+J84+J86+J87+J92+J74+J94+J89+J90+J88</f>
        <v>500000</v>
      </c>
      <c r="K51" s="114">
        <f>K52+K53+K57+K60+K69+K70+K75+K77+K81+K84+K86+K87+K92+K74+K94+K89+K90+K88</f>
        <v>500000</v>
      </c>
      <c r="L51" s="114">
        <f>L52+L53+L57+L60+L69+L70+L75+L77+L81+L84+L86+L87+L92+L74+L94+L89</f>
        <v>0</v>
      </c>
      <c r="M51" s="114">
        <f>M52+M53+M57+M60+M69+M70+M75+M77+M81+M84+M86+M87+M92+M74+M94+M89</f>
        <v>0</v>
      </c>
      <c r="N51" s="114">
        <f>N52+N53+N57+N60+N69+N70+N75+N77+N81+N84+N86+N87+N92+N74+N94+N89</f>
        <v>0</v>
      </c>
      <c r="O51" s="114">
        <f>O52+O53+O57+O60+O69+O70+O75+O77+O81+O84+O86+O87+O92+O74+O94+O89+O90+O88</f>
        <v>500000</v>
      </c>
      <c r="P51" s="114">
        <f>P52+P53+P57+P60+P69+P70+P75+P77+P81+P84+P86+P87+P92+P74+P94+P89+P90+P88</f>
        <v>397691200</v>
      </c>
    </row>
    <row r="52" spans="1:17" ht="26.4" x14ac:dyDescent="0.3">
      <c r="A52" s="73" t="s">
        <v>115</v>
      </c>
      <c r="B52" s="26" t="s">
        <v>34</v>
      </c>
      <c r="C52" s="26" t="s">
        <v>27</v>
      </c>
      <c r="D52" s="43" t="s">
        <v>116</v>
      </c>
      <c r="E52" s="83">
        <f>F52+I52</f>
        <v>4964500</v>
      </c>
      <c r="F52" s="84">
        <v>4964500</v>
      </c>
      <c r="G52" s="84">
        <v>4000000</v>
      </c>
      <c r="H52" s="84">
        <v>0</v>
      </c>
      <c r="I52" s="84"/>
      <c r="J52" s="83">
        <f t="shared" ref="J52:J91" si="10">L52+O52</f>
        <v>80000</v>
      </c>
      <c r="K52" s="84">
        <v>80000</v>
      </c>
      <c r="L52" s="84"/>
      <c r="M52" s="84"/>
      <c r="N52" s="84"/>
      <c r="O52" s="84">
        <f t="shared" ref="O52:O84" si="11">K52</f>
        <v>80000</v>
      </c>
      <c r="P52" s="80">
        <f t="shared" ref="P52:P121" si="12">E52+J52</f>
        <v>5044500</v>
      </c>
    </row>
    <row r="53" spans="1:17" x14ac:dyDescent="0.3">
      <c r="A53" s="73" t="s">
        <v>117</v>
      </c>
      <c r="B53" s="37" t="s">
        <v>118</v>
      </c>
      <c r="C53" s="37" t="s">
        <v>119</v>
      </c>
      <c r="D53" s="28" t="s">
        <v>120</v>
      </c>
      <c r="E53" s="83">
        <f>F53</f>
        <v>97182700</v>
      </c>
      <c r="F53" s="84">
        <v>97182700</v>
      </c>
      <c r="G53" s="84">
        <v>79734000</v>
      </c>
      <c r="H53" s="84">
        <v>0</v>
      </c>
      <c r="I53" s="84"/>
      <c r="J53" s="83">
        <f t="shared" si="10"/>
        <v>0</v>
      </c>
      <c r="K53" s="84"/>
      <c r="L53" s="84"/>
      <c r="M53" s="84"/>
      <c r="N53" s="84"/>
      <c r="O53" s="84">
        <f t="shared" si="11"/>
        <v>0</v>
      </c>
      <c r="P53" s="80">
        <f t="shared" si="12"/>
        <v>97182700</v>
      </c>
      <c r="Q53" s="90"/>
    </row>
    <row r="54" spans="1:17" ht="26.4" hidden="1" x14ac:dyDescent="0.3">
      <c r="A54" s="73"/>
      <c r="B54" s="37"/>
      <c r="C54" s="37"/>
      <c r="D54" s="39" t="s">
        <v>112</v>
      </c>
      <c r="E54" s="81">
        <f>F54+I54</f>
        <v>0</v>
      </c>
      <c r="F54" s="87"/>
      <c r="G54" s="87"/>
      <c r="H54" s="87"/>
      <c r="I54" s="84"/>
      <c r="J54" s="83">
        <f t="shared" si="10"/>
        <v>0</v>
      </c>
      <c r="K54" s="84"/>
      <c r="L54" s="84"/>
      <c r="M54" s="84"/>
      <c r="N54" s="84"/>
      <c r="O54" s="84">
        <f t="shared" si="11"/>
        <v>0</v>
      </c>
      <c r="P54" s="80">
        <f t="shared" si="12"/>
        <v>0</v>
      </c>
    </row>
    <row r="55" spans="1:17" ht="39.6" hidden="1" x14ac:dyDescent="0.3">
      <c r="A55" s="73"/>
      <c r="B55" s="37"/>
      <c r="C55" s="37"/>
      <c r="D55" s="48" t="s">
        <v>121</v>
      </c>
      <c r="E55" s="81">
        <f>F55+I55</f>
        <v>0</v>
      </c>
      <c r="F55" s="87"/>
      <c r="G55" s="87"/>
      <c r="H55" s="87"/>
      <c r="I55" s="84"/>
      <c r="J55" s="83">
        <f t="shared" si="10"/>
        <v>0</v>
      </c>
      <c r="K55" s="84"/>
      <c r="L55" s="84"/>
      <c r="M55" s="84"/>
      <c r="N55" s="84"/>
      <c r="O55" s="84">
        <f t="shared" si="11"/>
        <v>0</v>
      </c>
      <c r="P55" s="80">
        <f t="shared" si="12"/>
        <v>0</v>
      </c>
    </row>
    <row r="56" spans="1:17" s="23" customFormat="1" ht="13.2" hidden="1" x14ac:dyDescent="0.25">
      <c r="A56" s="29"/>
      <c r="B56" s="38"/>
      <c r="C56" s="38"/>
      <c r="D56" s="48" t="s">
        <v>55</v>
      </c>
      <c r="E56" s="83">
        <f>F56+I56</f>
        <v>0</v>
      </c>
      <c r="F56" s="87"/>
      <c r="G56" s="87"/>
      <c r="H56" s="87"/>
      <c r="I56" s="87"/>
      <c r="J56" s="83">
        <f t="shared" si="10"/>
        <v>0</v>
      </c>
      <c r="K56" s="87"/>
      <c r="L56" s="87"/>
      <c r="M56" s="87"/>
      <c r="N56" s="87"/>
      <c r="O56" s="84">
        <f t="shared" si="11"/>
        <v>0</v>
      </c>
      <c r="P56" s="80">
        <f t="shared" si="12"/>
        <v>0</v>
      </c>
    </row>
    <row r="57" spans="1:17" x14ac:dyDescent="0.3">
      <c r="A57" s="73" t="s">
        <v>122</v>
      </c>
      <c r="B57" s="37" t="s">
        <v>123</v>
      </c>
      <c r="C57" s="37" t="s">
        <v>124</v>
      </c>
      <c r="D57" s="42" t="s">
        <v>125</v>
      </c>
      <c r="E57" s="83">
        <f>F57</f>
        <v>25620700</v>
      </c>
      <c r="F57" s="84">
        <v>25620700</v>
      </c>
      <c r="G57" s="84">
        <v>20063700</v>
      </c>
      <c r="H57" s="84">
        <v>900000</v>
      </c>
      <c r="I57" s="84"/>
      <c r="J57" s="91">
        <f>L57+O57</f>
        <v>0</v>
      </c>
      <c r="K57" s="83">
        <v>0</v>
      </c>
      <c r="L57" s="83"/>
      <c r="M57" s="83"/>
      <c r="N57" s="83"/>
      <c r="O57" s="84">
        <f t="shared" si="11"/>
        <v>0</v>
      </c>
      <c r="P57" s="80">
        <f t="shared" si="12"/>
        <v>25620700</v>
      </c>
    </row>
    <row r="58" spans="1:17" ht="39.6" hidden="1" x14ac:dyDescent="0.3">
      <c r="A58" s="73"/>
      <c r="B58" s="37"/>
      <c r="C58" s="37"/>
      <c r="D58" s="39" t="s">
        <v>108</v>
      </c>
      <c r="E58" s="81">
        <f>F58</f>
        <v>0</v>
      </c>
      <c r="F58" s="87"/>
      <c r="G58" s="84"/>
      <c r="H58" s="84"/>
      <c r="I58" s="84"/>
      <c r="J58" s="81">
        <f t="shared" si="10"/>
        <v>0</v>
      </c>
      <c r="K58" s="87"/>
      <c r="L58" s="87"/>
      <c r="M58" s="87"/>
      <c r="N58" s="87"/>
      <c r="O58" s="84">
        <f t="shared" si="11"/>
        <v>0</v>
      </c>
      <c r="P58" s="80">
        <f t="shared" si="12"/>
        <v>0</v>
      </c>
    </row>
    <row r="59" spans="1:17" hidden="1" x14ac:dyDescent="0.3">
      <c r="A59" s="73"/>
      <c r="B59" s="37"/>
      <c r="C59" s="37"/>
      <c r="D59" s="39" t="s">
        <v>55</v>
      </c>
      <c r="E59" s="81">
        <f>F59</f>
        <v>0</v>
      </c>
      <c r="F59" s="87"/>
      <c r="G59" s="84"/>
      <c r="H59" s="84"/>
      <c r="I59" s="84"/>
      <c r="J59" s="81">
        <f t="shared" si="10"/>
        <v>0</v>
      </c>
      <c r="K59" s="87"/>
      <c r="L59" s="87"/>
      <c r="M59" s="87"/>
      <c r="N59" s="87"/>
      <c r="O59" s="84">
        <f t="shared" si="11"/>
        <v>0</v>
      </c>
      <c r="P59" s="80">
        <f>E59+J59</f>
        <v>0</v>
      </c>
    </row>
    <row r="60" spans="1:17" x14ac:dyDescent="0.3">
      <c r="A60" s="73" t="s">
        <v>126</v>
      </c>
      <c r="B60" s="37" t="s">
        <v>127</v>
      </c>
      <c r="C60" s="37" t="s">
        <v>124</v>
      </c>
      <c r="D60" s="42" t="s">
        <v>125</v>
      </c>
      <c r="E60" s="83">
        <f t="shared" ref="E60:E95" si="13">F60</f>
        <v>235355200</v>
      </c>
      <c r="F60" s="87">
        <v>235355200</v>
      </c>
      <c r="G60" s="87">
        <v>193130970</v>
      </c>
      <c r="H60" s="84"/>
      <c r="I60" s="84"/>
      <c r="J60" s="83">
        <f t="shared" si="10"/>
        <v>0</v>
      </c>
      <c r="K60" s="84"/>
      <c r="L60" s="84"/>
      <c r="M60" s="84"/>
      <c r="N60" s="84"/>
      <c r="O60" s="84">
        <f t="shared" si="11"/>
        <v>0</v>
      </c>
      <c r="P60" s="80">
        <f t="shared" si="12"/>
        <v>235355200</v>
      </c>
    </row>
    <row r="61" spans="1:17" ht="25.5" hidden="1" customHeight="1" x14ac:dyDescent="0.3">
      <c r="A61" s="73"/>
      <c r="B61" s="37"/>
      <c r="C61" s="37"/>
      <c r="D61" s="39" t="s">
        <v>128</v>
      </c>
      <c r="E61" s="81">
        <f t="shared" si="13"/>
        <v>0</v>
      </c>
      <c r="F61" s="84"/>
      <c r="G61" s="84"/>
      <c r="H61" s="84"/>
      <c r="I61" s="84"/>
      <c r="J61" s="83">
        <f t="shared" si="10"/>
        <v>0</v>
      </c>
      <c r="K61" s="84"/>
      <c r="L61" s="84"/>
      <c r="M61" s="84"/>
      <c r="N61" s="84"/>
      <c r="O61" s="84">
        <f t="shared" si="11"/>
        <v>0</v>
      </c>
      <c r="P61" s="80">
        <f t="shared" si="12"/>
        <v>0</v>
      </c>
    </row>
    <row r="62" spans="1:17" hidden="1" x14ac:dyDescent="0.3">
      <c r="A62" s="73">
        <v>1011030</v>
      </c>
      <c r="B62" s="37" t="s">
        <v>41</v>
      </c>
      <c r="C62" s="37" t="s">
        <v>124</v>
      </c>
      <c r="D62" s="28" t="s">
        <v>129</v>
      </c>
      <c r="E62" s="81">
        <f t="shared" si="13"/>
        <v>0</v>
      </c>
      <c r="F62" s="84"/>
      <c r="G62" s="84"/>
      <c r="H62" s="84"/>
      <c r="I62" s="84"/>
      <c r="J62" s="83">
        <f t="shared" si="10"/>
        <v>0</v>
      </c>
      <c r="K62" s="84"/>
      <c r="L62" s="84"/>
      <c r="M62" s="84"/>
      <c r="N62" s="84"/>
      <c r="O62" s="84">
        <f t="shared" si="11"/>
        <v>0</v>
      </c>
      <c r="P62" s="80">
        <f t="shared" si="12"/>
        <v>0</v>
      </c>
    </row>
    <row r="63" spans="1:17" s="23" customFormat="1" ht="38.25" hidden="1" customHeight="1" x14ac:dyDescent="0.25">
      <c r="A63" s="29"/>
      <c r="B63" s="38"/>
      <c r="C63" s="38"/>
      <c r="D63" s="48" t="s">
        <v>130</v>
      </c>
      <c r="E63" s="81">
        <f t="shared" si="13"/>
        <v>0</v>
      </c>
      <c r="F63" s="87"/>
      <c r="G63" s="87"/>
      <c r="H63" s="87"/>
      <c r="I63" s="87"/>
      <c r="J63" s="83">
        <f t="shared" si="10"/>
        <v>0</v>
      </c>
      <c r="K63" s="87"/>
      <c r="L63" s="87"/>
      <c r="M63" s="87"/>
      <c r="N63" s="87"/>
      <c r="O63" s="84">
        <f t="shared" si="11"/>
        <v>0</v>
      </c>
      <c r="P63" s="80">
        <f t="shared" si="12"/>
        <v>0</v>
      </c>
    </row>
    <row r="64" spans="1:17" ht="39.6" hidden="1" x14ac:dyDescent="0.3">
      <c r="A64" s="73"/>
      <c r="B64" s="37"/>
      <c r="C64" s="37"/>
      <c r="D64" s="48" t="s">
        <v>131</v>
      </c>
      <c r="E64" s="81">
        <f t="shared" si="13"/>
        <v>0</v>
      </c>
      <c r="F64" s="84"/>
      <c r="G64" s="84"/>
      <c r="H64" s="84"/>
      <c r="I64" s="84"/>
      <c r="J64" s="83">
        <f t="shared" si="10"/>
        <v>0</v>
      </c>
      <c r="K64" s="84"/>
      <c r="L64" s="84"/>
      <c r="M64" s="84"/>
      <c r="N64" s="84"/>
      <c r="O64" s="84">
        <f t="shared" si="11"/>
        <v>0</v>
      </c>
      <c r="P64" s="80">
        <f t="shared" si="12"/>
        <v>0</v>
      </c>
    </row>
    <row r="65" spans="1:16" ht="26.4" hidden="1" x14ac:dyDescent="0.3">
      <c r="A65" s="73"/>
      <c r="B65" s="37"/>
      <c r="C65" s="37"/>
      <c r="D65" s="48" t="s">
        <v>107</v>
      </c>
      <c r="E65" s="81">
        <f t="shared" si="13"/>
        <v>0</v>
      </c>
      <c r="F65" s="87"/>
      <c r="G65" s="87"/>
      <c r="H65" s="87"/>
      <c r="I65" s="87"/>
      <c r="J65" s="81">
        <f t="shared" si="10"/>
        <v>0</v>
      </c>
      <c r="K65" s="87"/>
      <c r="L65" s="87"/>
      <c r="M65" s="87"/>
      <c r="N65" s="87"/>
      <c r="O65" s="84">
        <f t="shared" si="11"/>
        <v>0</v>
      </c>
      <c r="P65" s="80">
        <f t="shared" si="12"/>
        <v>0</v>
      </c>
    </row>
    <row r="66" spans="1:16" ht="26.4" hidden="1" x14ac:dyDescent="0.3">
      <c r="A66" s="73"/>
      <c r="B66" s="37"/>
      <c r="C66" s="37"/>
      <c r="D66" s="48" t="s">
        <v>109</v>
      </c>
      <c r="E66" s="81">
        <f t="shared" si="13"/>
        <v>0</v>
      </c>
      <c r="F66" s="87"/>
      <c r="G66" s="87"/>
      <c r="H66" s="87"/>
      <c r="I66" s="87"/>
      <c r="J66" s="81">
        <f t="shared" si="10"/>
        <v>0</v>
      </c>
      <c r="K66" s="87"/>
      <c r="L66" s="87"/>
      <c r="M66" s="87"/>
      <c r="N66" s="87"/>
      <c r="O66" s="84">
        <f t="shared" si="11"/>
        <v>0</v>
      </c>
      <c r="P66" s="80">
        <f t="shared" si="12"/>
        <v>0</v>
      </c>
    </row>
    <row r="67" spans="1:16" s="23" customFormat="1" ht="18" customHeight="1" x14ac:dyDescent="0.25">
      <c r="A67" s="29"/>
      <c r="B67" s="38"/>
      <c r="C67" s="38"/>
      <c r="D67" s="39" t="s">
        <v>106</v>
      </c>
      <c r="E67" s="81">
        <f t="shared" si="13"/>
        <v>235355200</v>
      </c>
      <c r="F67" s="87">
        <v>235355200</v>
      </c>
      <c r="G67" s="87">
        <v>193130970</v>
      </c>
      <c r="H67" s="87"/>
      <c r="I67" s="87"/>
      <c r="J67" s="81"/>
      <c r="K67" s="87"/>
      <c r="L67" s="87"/>
      <c r="M67" s="87"/>
      <c r="N67" s="87"/>
      <c r="O67" s="84">
        <f t="shared" si="11"/>
        <v>0</v>
      </c>
      <c r="P67" s="82">
        <f t="shared" si="12"/>
        <v>235355200</v>
      </c>
    </row>
    <row r="68" spans="1:16" hidden="1" x14ac:dyDescent="0.3">
      <c r="A68" s="71"/>
      <c r="B68" s="71"/>
      <c r="C68" s="71"/>
      <c r="E68" s="81">
        <f t="shared" si="13"/>
        <v>0</v>
      </c>
      <c r="F68" s="84"/>
      <c r="G68" s="84"/>
      <c r="H68" s="84"/>
      <c r="I68" s="84"/>
      <c r="J68" s="83">
        <f t="shared" si="10"/>
        <v>0</v>
      </c>
      <c r="K68" s="84"/>
      <c r="L68" s="84"/>
      <c r="M68" s="84"/>
      <c r="N68" s="84"/>
      <c r="O68" s="84">
        <f t="shared" si="11"/>
        <v>0</v>
      </c>
      <c r="P68" s="80">
        <f t="shared" si="12"/>
        <v>0</v>
      </c>
    </row>
    <row r="69" spans="1:16" ht="0.6" hidden="1" customHeight="1" x14ac:dyDescent="0.3">
      <c r="A69" s="73" t="s">
        <v>132</v>
      </c>
      <c r="B69" s="37" t="s">
        <v>133</v>
      </c>
      <c r="C69" s="37" t="s">
        <v>134</v>
      </c>
      <c r="D69" s="27" t="s">
        <v>135</v>
      </c>
      <c r="E69" s="83">
        <f t="shared" si="13"/>
        <v>0</v>
      </c>
      <c r="F69" s="84"/>
      <c r="G69" s="84"/>
      <c r="H69" s="84"/>
      <c r="I69" s="84"/>
      <c r="J69" s="83"/>
      <c r="K69" s="84"/>
      <c r="L69" s="84"/>
      <c r="M69" s="84"/>
      <c r="N69" s="84"/>
      <c r="O69" s="84">
        <f t="shared" si="11"/>
        <v>0</v>
      </c>
      <c r="P69" s="80">
        <f t="shared" si="12"/>
        <v>0</v>
      </c>
    </row>
    <row r="70" spans="1:16" ht="27" hidden="1" x14ac:dyDescent="0.3">
      <c r="A70" s="73" t="s">
        <v>136</v>
      </c>
      <c r="B70" s="37" t="s">
        <v>137</v>
      </c>
      <c r="C70" s="37" t="s">
        <v>134</v>
      </c>
      <c r="D70" s="27" t="s">
        <v>135</v>
      </c>
      <c r="E70" s="83">
        <f t="shared" si="13"/>
        <v>0</v>
      </c>
      <c r="F70" s="84"/>
      <c r="G70" s="84"/>
      <c r="H70" s="84"/>
      <c r="I70" s="84"/>
      <c r="J70" s="83">
        <f t="shared" si="10"/>
        <v>0</v>
      </c>
      <c r="K70" s="84"/>
      <c r="L70" s="84"/>
      <c r="M70" s="84"/>
      <c r="N70" s="84"/>
      <c r="O70" s="84">
        <f t="shared" si="11"/>
        <v>0</v>
      </c>
      <c r="P70" s="80">
        <f t="shared" si="12"/>
        <v>0</v>
      </c>
    </row>
    <row r="71" spans="1:16" ht="26.4" hidden="1" x14ac:dyDescent="0.3">
      <c r="A71" s="73"/>
      <c r="B71" s="37"/>
      <c r="C71" s="37"/>
      <c r="D71" s="48" t="s">
        <v>107</v>
      </c>
      <c r="E71" s="81">
        <f t="shared" si="13"/>
        <v>0</v>
      </c>
      <c r="F71" s="84"/>
      <c r="G71" s="84"/>
      <c r="H71" s="84"/>
      <c r="I71" s="84"/>
      <c r="J71" s="83">
        <f t="shared" si="10"/>
        <v>0</v>
      </c>
      <c r="K71" s="84"/>
      <c r="L71" s="84"/>
      <c r="M71" s="84"/>
      <c r="N71" s="84"/>
      <c r="O71" s="84">
        <f t="shared" si="11"/>
        <v>0</v>
      </c>
      <c r="P71" s="80">
        <f t="shared" si="12"/>
        <v>0</v>
      </c>
    </row>
    <row r="72" spans="1:16" s="23" customFormat="1" ht="26.4" hidden="1" x14ac:dyDescent="0.25">
      <c r="A72" s="29"/>
      <c r="B72" s="38"/>
      <c r="C72" s="38"/>
      <c r="D72" s="39" t="s">
        <v>112</v>
      </c>
      <c r="E72" s="81">
        <f t="shared" si="13"/>
        <v>0</v>
      </c>
      <c r="F72" s="87"/>
      <c r="G72" s="87"/>
      <c r="H72" s="87"/>
      <c r="I72" s="87"/>
      <c r="J72" s="83">
        <f t="shared" si="10"/>
        <v>0</v>
      </c>
      <c r="K72" s="87"/>
      <c r="L72" s="87"/>
      <c r="M72" s="87"/>
      <c r="N72" s="87"/>
      <c r="O72" s="84">
        <f t="shared" si="11"/>
        <v>0</v>
      </c>
      <c r="P72" s="80">
        <f t="shared" si="12"/>
        <v>0</v>
      </c>
    </row>
    <row r="73" spans="1:16" s="23" customFormat="1" ht="13.2" hidden="1" x14ac:dyDescent="0.25">
      <c r="A73" s="29"/>
      <c r="B73" s="38"/>
      <c r="C73" s="38"/>
      <c r="D73" s="48" t="s">
        <v>106</v>
      </c>
      <c r="E73" s="81">
        <f t="shared" si="13"/>
        <v>0</v>
      </c>
      <c r="F73" s="81"/>
      <c r="G73" s="81"/>
      <c r="H73" s="87"/>
      <c r="I73" s="87"/>
      <c r="J73" s="83">
        <f t="shared" si="10"/>
        <v>0</v>
      </c>
      <c r="K73" s="87"/>
      <c r="L73" s="87"/>
      <c r="M73" s="87"/>
      <c r="N73" s="87"/>
      <c r="O73" s="84"/>
      <c r="P73" s="82">
        <f t="shared" si="12"/>
        <v>0</v>
      </c>
    </row>
    <row r="74" spans="1:16" s="23" customFormat="1" ht="13.2" hidden="1" x14ac:dyDescent="0.25">
      <c r="A74" s="29" t="s">
        <v>138</v>
      </c>
      <c r="B74" s="38" t="s">
        <v>139</v>
      </c>
      <c r="C74" s="38" t="s">
        <v>124</v>
      </c>
      <c r="D74" s="49" t="s">
        <v>140</v>
      </c>
      <c r="E74" s="83">
        <f t="shared" si="13"/>
        <v>0</v>
      </c>
      <c r="F74" s="83"/>
      <c r="G74" s="81"/>
      <c r="H74" s="87"/>
      <c r="I74" s="87"/>
      <c r="J74" s="83">
        <f t="shared" si="10"/>
        <v>0</v>
      </c>
      <c r="K74" s="84"/>
      <c r="L74" s="87"/>
      <c r="M74" s="87"/>
      <c r="N74" s="87"/>
      <c r="O74" s="84">
        <f t="shared" si="11"/>
        <v>0</v>
      </c>
      <c r="P74" s="82">
        <f t="shared" si="12"/>
        <v>0</v>
      </c>
    </row>
    <row r="75" spans="1:16" ht="26.4" x14ac:dyDescent="0.3">
      <c r="A75" s="73" t="s">
        <v>141</v>
      </c>
      <c r="B75" s="37" t="s">
        <v>142</v>
      </c>
      <c r="C75" s="37" t="s">
        <v>143</v>
      </c>
      <c r="D75" s="42" t="s">
        <v>144</v>
      </c>
      <c r="E75" s="83">
        <f t="shared" si="13"/>
        <v>14542500</v>
      </c>
      <c r="F75" s="84">
        <v>14542500</v>
      </c>
      <c r="G75" s="84">
        <v>11770000</v>
      </c>
      <c r="H75" s="84">
        <v>0</v>
      </c>
      <c r="I75" s="84"/>
      <c r="J75" s="83">
        <f>L75+O75</f>
        <v>0</v>
      </c>
      <c r="K75" s="84"/>
      <c r="L75" s="84"/>
      <c r="M75" s="84"/>
      <c r="N75" s="84"/>
      <c r="O75" s="87"/>
      <c r="P75" s="80">
        <f>E75+J75</f>
        <v>14542500</v>
      </c>
    </row>
    <row r="76" spans="1:16" s="23" customFormat="1" ht="13.2" hidden="1" x14ac:dyDescent="0.25">
      <c r="A76" s="29"/>
      <c r="B76" s="38"/>
      <c r="C76" s="38"/>
      <c r="D76" s="50" t="s">
        <v>55</v>
      </c>
      <c r="E76" s="81">
        <f t="shared" si="13"/>
        <v>0</v>
      </c>
      <c r="F76" s="87"/>
      <c r="G76" s="87"/>
      <c r="H76" s="87"/>
      <c r="I76" s="87"/>
      <c r="J76" s="83">
        <f>L76+O76</f>
        <v>0</v>
      </c>
      <c r="K76" s="87"/>
      <c r="L76" s="87"/>
      <c r="M76" s="87"/>
      <c r="N76" s="87"/>
      <c r="O76" s="87"/>
      <c r="P76" s="82">
        <f>E76+J76</f>
        <v>0</v>
      </c>
    </row>
    <row r="77" spans="1:16" ht="15.75" customHeight="1" x14ac:dyDescent="0.3">
      <c r="A77" s="73" t="s">
        <v>145</v>
      </c>
      <c r="B77" s="37" t="s">
        <v>146</v>
      </c>
      <c r="C77" s="37" t="s">
        <v>147</v>
      </c>
      <c r="D77" s="28" t="s">
        <v>148</v>
      </c>
      <c r="E77" s="83">
        <f t="shared" si="13"/>
        <v>3414600</v>
      </c>
      <c r="F77" s="84">
        <v>3414600</v>
      </c>
      <c r="G77" s="84">
        <v>2755000</v>
      </c>
      <c r="H77" s="84"/>
      <c r="I77" s="84"/>
      <c r="J77" s="83">
        <f t="shared" si="10"/>
        <v>0</v>
      </c>
      <c r="K77" s="84">
        <v>0</v>
      </c>
      <c r="L77" s="84"/>
      <c r="M77" s="84"/>
      <c r="N77" s="84"/>
      <c r="O77" s="84">
        <f t="shared" si="11"/>
        <v>0</v>
      </c>
      <c r="P77" s="80">
        <f t="shared" si="12"/>
        <v>3414600</v>
      </c>
    </row>
    <row r="78" spans="1:16" hidden="1" x14ac:dyDescent="0.3">
      <c r="A78" s="73">
        <v>1011190</v>
      </c>
      <c r="B78" s="37" t="s">
        <v>149</v>
      </c>
      <c r="C78" s="37" t="s">
        <v>147</v>
      </c>
      <c r="D78" s="42" t="s">
        <v>150</v>
      </c>
      <c r="E78" s="83">
        <f t="shared" si="13"/>
        <v>0</v>
      </c>
      <c r="F78" s="84"/>
      <c r="G78" s="84"/>
      <c r="H78" s="84"/>
      <c r="I78" s="84"/>
      <c r="J78" s="83">
        <f t="shared" si="10"/>
        <v>0</v>
      </c>
      <c r="K78" s="84"/>
      <c r="L78" s="84"/>
      <c r="M78" s="84"/>
      <c r="N78" s="84"/>
      <c r="O78" s="84">
        <f t="shared" si="11"/>
        <v>0</v>
      </c>
      <c r="P78" s="80">
        <f t="shared" si="12"/>
        <v>0</v>
      </c>
    </row>
    <row r="79" spans="1:16" hidden="1" x14ac:dyDescent="0.3">
      <c r="A79" s="73">
        <v>1011200</v>
      </c>
      <c r="B79" s="37" t="s">
        <v>151</v>
      </c>
      <c r="C79" s="37" t="s">
        <v>147</v>
      </c>
      <c r="D79" s="42" t="s">
        <v>152</v>
      </c>
      <c r="E79" s="83">
        <f t="shared" si="13"/>
        <v>0</v>
      </c>
      <c r="F79" s="84"/>
      <c r="G79" s="84"/>
      <c r="H79" s="84"/>
      <c r="I79" s="84"/>
      <c r="J79" s="83">
        <f t="shared" si="10"/>
        <v>0</v>
      </c>
      <c r="K79" s="84"/>
      <c r="L79" s="84"/>
      <c r="M79" s="84"/>
      <c r="N79" s="84"/>
      <c r="O79" s="84">
        <f t="shared" si="11"/>
        <v>0</v>
      </c>
      <c r="P79" s="80">
        <f t="shared" si="12"/>
        <v>0</v>
      </c>
    </row>
    <row r="80" spans="1:16" hidden="1" x14ac:dyDescent="0.3">
      <c r="A80" s="73" t="s">
        <v>145</v>
      </c>
      <c r="B80" s="37" t="s">
        <v>146</v>
      </c>
      <c r="C80" s="37"/>
      <c r="D80" s="51" t="s">
        <v>153</v>
      </c>
      <c r="E80" s="83">
        <f t="shared" si="13"/>
        <v>0</v>
      </c>
      <c r="F80" s="84"/>
      <c r="G80" s="84"/>
      <c r="H80" s="84"/>
      <c r="I80" s="84"/>
      <c r="J80" s="83">
        <f t="shared" si="10"/>
        <v>0</v>
      </c>
      <c r="K80" s="84"/>
      <c r="L80" s="84"/>
      <c r="M80" s="84"/>
      <c r="N80" s="84"/>
      <c r="O80" s="84">
        <f t="shared" si="11"/>
        <v>0</v>
      </c>
      <c r="P80" s="80">
        <f t="shared" si="12"/>
        <v>0</v>
      </c>
    </row>
    <row r="81" spans="1:18" x14ac:dyDescent="0.3">
      <c r="A81" s="73" t="s">
        <v>154</v>
      </c>
      <c r="B81" s="37" t="s">
        <v>155</v>
      </c>
      <c r="C81" s="37" t="s">
        <v>147</v>
      </c>
      <c r="D81" s="51" t="s">
        <v>156</v>
      </c>
      <c r="E81" s="83">
        <f t="shared" si="13"/>
        <v>14797800</v>
      </c>
      <c r="F81" s="84">
        <v>14797800</v>
      </c>
      <c r="G81" s="84">
        <v>11760000</v>
      </c>
      <c r="H81" s="84">
        <v>100000</v>
      </c>
      <c r="I81" s="84"/>
      <c r="J81" s="83">
        <f t="shared" si="10"/>
        <v>420000</v>
      </c>
      <c r="K81" s="84">
        <v>420000</v>
      </c>
      <c r="L81" s="84"/>
      <c r="M81" s="84"/>
      <c r="N81" s="84"/>
      <c r="O81" s="84">
        <f t="shared" si="11"/>
        <v>420000</v>
      </c>
      <c r="P81" s="80">
        <f t="shared" si="12"/>
        <v>15217800</v>
      </c>
    </row>
    <row r="82" spans="1:18" hidden="1" x14ac:dyDescent="0.3">
      <c r="A82" s="73"/>
      <c r="B82" s="37"/>
      <c r="C82" s="37"/>
      <c r="D82" s="51" t="s">
        <v>157</v>
      </c>
      <c r="E82" s="83">
        <f t="shared" si="13"/>
        <v>0</v>
      </c>
      <c r="F82" s="84"/>
      <c r="G82" s="84"/>
      <c r="H82" s="84"/>
      <c r="I82" s="84"/>
      <c r="J82" s="83"/>
      <c r="K82" s="84"/>
      <c r="L82" s="84"/>
      <c r="M82" s="84"/>
      <c r="N82" s="84"/>
      <c r="O82" s="84">
        <f t="shared" si="11"/>
        <v>0</v>
      </c>
      <c r="P82" s="80"/>
    </row>
    <row r="83" spans="1:18" ht="26.4" hidden="1" x14ac:dyDescent="0.3">
      <c r="A83" s="73"/>
      <c r="B83" s="37"/>
      <c r="C83" s="37"/>
      <c r="D83" s="51" t="s">
        <v>112</v>
      </c>
      <c r="E83" s="83">
        <f t="shared" si="13"/>
        <v>0</v>
      </c>
      <c r="F83" s="84"/>
      <c r="G83" s="84"/>
      <c r="H83" s="84"/>
      <c r="I83" s="84"/>
      <c r="J83" s="83">
        <f t="shared" si="10"/>
        <v>0</v>
      </c>
      <c r="K83" s="84"/>
      <c r="L83" s="84"/>
      <c r="M83" s="84"/>
      <c r="N83" s="84"/>
      <c r="O83" s="84">
        <f t="shared" si="11"/>
        <v>0</v>
      </c>
      <c r="P83" s="80">
        <f t="shared" si="12"/>
        <v>0</v>
      </c>
    </row>
    <row r="84" spans="1:18" x14ac:dyDescent="0.3">
      <c r="A84" s="73" t="s">
        <v>158</v>
      </c>
      <c r="B84" s="37" t="s">
        <v>159</v>
      </c>
      <c r="C84" s="37" t="s">
        <v>147</v>
      </c>
      <c r="D84" s="51" t="s">
        <v>160</v>
      </c>
      <c r="E84" s="83">
        <f t="shared" si="13"/>
        <v>1067700</v>
      </c>
      <c r="F84" s="84">
        <v>1067700</v>
      </c>
      <c r="G84" s="84"/>
      <c r="H84" s="84"/>
      <c r="I84" s="84"/>
      <c r="J84" s="83">
        <f t="shared" si="10"/>
        <v>0</v>
      </c>
      <c r="K84" s="84">
        <v>0</v>
      </c>
      <c r="L84" s="84"/>
      <c r="M84" s="84"/>
      <c r="N84" s="84"/>
      <c r="O84" s="84">
        <f t="shared" si="11"/>
        <v>0</v>
      </c>
      <c r="P84" s="80">
        <f t="shared" si="12"/>
        <v>1067700</v>
      </c>
    </row>
    <row r="85" spans="1:18" hidden="1" x14ac:dyDescent="0.3">
      <c r="E85" s="83">
        <f t="shared" si="13"/>
        <v>0</v>
      </c>
      <c r="F85" s="84"/>
      <c r="G85" s="84"/>
      <c r="H85" s="84"/>
      <c r="I85" s="84"/>
      <c r="J85" s="83">
        <f t="shared" si="10"/>
        <v>0</v>
      </c>
      <c r="K85" s="84"/>
      <c r="L85" s="84"/>
      <c r="M85" s="84"/>
      <c r="N85" s="84"/>
      <c r="O85" s="84">
        <f t="shared" ref="O85:O92" si="14">K85</f>
        <v>0</v>
      </c>
      <c r="P85" s="80">
        <f t="shared" si="12"/>
        <v>0</v>
      </c>
    </row>
    <row r="86" spans="1:18" x14ac:dyDescent="0.3">
      <c r="A86" s="73" t="s">
        <v>161</v>
      </c>
      <c r="B86" s="37" t="s">
        <v>162</v>
      </c>
      <c r="C86" s="37" t="s">
        <v>147</v>
      </c>
      <c r="D86" s="43" t="s">
        <v>163</v>
      </c>
      <c r="E86" s="83">
        <f t="shared" si="13"/>
        <v>245500</v>
      </c>
      <c r="F86" s="83">
        <v>245500</v>
      </c>
      <c r="G86" s="83">
        <v>200000</v>
      </c>
      <c r="H86" s="84"/>
      <c r="I86" s="84"/>
      <c r="J86" s="83"/>
      <c r="K86" s="84"/>
      <c r="L86" s="84"/>
      <c r="M86" s="84"/>
      <c r="N86" s="84"/>
      <c r="O86" s="84"/>
      <c r="P86" s="80">
        <f t="shared" si="12"/>
        <v>245500</v>
      </c>
    </row>
    <row r="87" spans="1:18" s="23" customFormat="1" ht="13.2" hidden="1" x14ac:dyDescent="0.25">
      <c r="A87" s="29" t="s">
        <v>164</v>
      </c>
      <c r="B87" s="38" t="s">
        <v>165</v>
      </c>
      <c r="C87" s="38" t="s">
        <v>147</v>
      </c>
      <c r="D87" s="43" t="s">
        <v>166</v>
      </c>
      <c r="E87" s="83">
        <f t="shared" si="13"/>
        <v>0</v>
      </c>
      <c r="F87" s="87">
        <v>0</v>
      </c>
      <c r="G87" s="87">
        <v>0</v>
      </c>
      <c r="H87" s="87"/>
      <c r="I87" s="87"/>
      <c r="J87" s="83">
        <f t="shared" si="10"/>
        <v>0</v>
      </c>
      <c r="K87" s="87"/>
      <c r="L87" s="87"/>
      <c r="M87" s="87"/>
      <c r="N87" s="87"/>
      <c r="O87" s="84">
        <f t="shared" si="14"/>
        <v>0</v>
      </c>
      <c r="P87" s="80">
        <f t="shared" si="12"/>
        <v>0</v>
      </c>
    </row>
    <row r="88" spans="1:18" s="23" customFormat="1" ht="39.6" hidden="1" x14ac:dyDescent="0.25">
      <c r="A88" s="29" t="s">
        <v>167</v>
      </c>
      <c r="B88" s="38" t="s">
        <v>168</v>
      </c>
      <c r="C88" s="38" t="s">
        <v>147</v>
      </c>
      <c r="D88" s="43" t="s">
        <v>169</v>
      </c>
      <c r="E88" s="83">
        <f t="shared" si="13"/>
        <v>0</v>
      </c>
      <c r="F88" s="87"/>
      <c r="G88" s="87"/>
      <c r="H88" s="87"/>
      <c r="I88" s="87"/>
      <c r="J88" s="83">
        <f>L88+O88</f>
        <v>0</v>
      </c>
      <c r="K88" s="87"/>
      <c r="L88" s="87"/>
      <c r="M88" s="87"/>
      <c r="N88" s="87"/>
      <c r="O88" s="84"/>
      <c r="P88" s="80">
        <f t="shared" si="12"/>
        <v>0</v>
      </c>
    </row>
    <row r="89" spans="1:18" ht="39.6" hidden="1" x14ac:dyDescent="0.3">
      <c r="A89" s="73" t="s">
        <v>170</v>
      </c>
      <c r="B89" s="37" t="s">
        <v>171</v>
      </c>
      <c r="C89" s="37" t="s">
        <v>147</v>
      </c>
      <c r="D89" s="28" t="s">
        <v>172</v>
      </c>
      <c r="E89" s="83">
        <f t="shared" si="13"/>
        <v>0</v>
      </c>
      <c r="F89" s="84"/>
      <c r="G89" s="84"/>
      <c r="H89" s="84"/>
      <c r="I89" s="84"/>
      <c r="J89" s="83">
        <f t="shared" si="10"/>
        <v>0</v>
      </c>
      <c r="K89" s="84"/>
      <c r="L89" s="84"/>
      <c r="M89" s="84"/>
      <c r="N89" s="84"/>
      <c r="O89" s="84">
        <f t="shared" si="14"/>
        <v>0</v>
      </c>
      <c r="P89" s="80">
        <f t="shared" si="12"/>
        <v>0</v>
      </c>
    </row>
    <row r="90" spans="1:18" ht="39.6" hidden="1" x14ac:dyDescent="0.3">
      <c r="A90" s="73" t="s">
        <v>173</v>
      </c>
      <c r="B90" s="37" t="s">
        <v>174</v>
      </c>
      <c r="C90" s="37" t="s">
        <v>147</v>
      </c>
      <c r="D90" s="28" t="s">
        <v>175</v>
      </c>
      <c r="E90" s="83">
        <f t="shared" si="13"/>
        <v>0</v>
      </c>
      <c r="F90" s="84"/>
      <c r="G90" s="84"/>
      <c r="H90" s="84"/>
      <c r="I90" s="84"/>
      <c r="J90" s="83">
        <f t="shared" si="10"/>
        <v>0</v>
      </c>
      <c r="K90" s="84"/>
      <c r="L90" s="84"/>
      <c r="M90" s="84"/>
      <c r="N90" s="84"/>
      <c r="O90" s="84">
        <f>K90</f>
        <v>0</v>
      </c>
      <c r="P90" s="80">
        <f t="shared" si="12"/>
        <v>0</v>
      </c>
    </row>
    <row r="91" spans="1:18" s="23" customFormat="1" ht="39.6" hidden="1" x14ac:dyDescent="0.25">
      <c r="A91" s="29"/>
      <c r="B91" s="38"/>
      <c r="C91" s="38"/>
      <c r="D91" s="74" t="s">
        <v>176</v>
      </c>
      <c r="E91" s="83">
        <f t="shared" si="13"/>
        <v>0</v>
      </c>
      <c r="F91" s="87"/>
      <c r="G91" s="87"/>
      <c r="H91" s="87"/>
      <c r="I91" s="87"/>
      <c r="J91" s="83">
        <f t="shared" si="10"/>
        <v>0</v>
      </c>
      <c r="K91" s="87"/>
      <c r="L91" s="87"/>
      <c r="M91" s="87"/>
      <c r="N91" s="87"/>
      <c r="O91" s="84">
        <f t="shared" si="14"/>
        <v>0</v>
      </c>
      <c r="P91" s="80">
        <f t="shared" si="12"/>
        <v>0</v>
      </c>
    </row>
    <row r="92" spans="1:18" ht="26.4" hidden="1" x14ac:dyDescent="0.3">
      <c r="A92" s="73" t="s">
        <v>177</v>
      </c>
      <c r="B92" s="37" t="s">
        <v>151</v>
      </c>
      <c r="C92" s="26" t="s">
        <v>147</v>
      </c>
      <c r="D92" s="35" t="s">
        <v>178</v>
      </c>
      <c r="E92" s="83">
        <f t="shared" si="13"/>
        <v>0</v>
      </c>
      <c r="F92" s="84"/>
      <c r="G92" s="84"/>
      <c r="H92" s="84"/>
      <c r="I92" s="84"/>
      <c r="J92" s="83">
        <f>K92</f>
        <v>0</v>
      </c>
      <c r="K92" s="84"/>
      <c r="L92" s="84"/>
      <c r="M92" s="84"/>
      <c r="N92" s="84"/>
      <c r="O92" s="84">
        <f t="shared" si="14"/>
        <v>0</v>
      </c>
      <c r="P92" s="80">
        <f>E92+J92</f>
        <v>0</v>
      </c>
    </row>
    <row r="93" spans="1:18" s="23" customFormat="1" ht="26.4" hidden="1" x14ac:dyDescent="0.25">
      <c r="A93" s="29"/>
      <c r="B93" s="38"/>
      <c r="C93" s="30"/>
      <c r="D93" s="39" t="s">
        <v>112</v>
      </c>
      <c r="E93" s="81">
        <f t="shared" si="13"/>
        <v>0</v>
      </c>
      <c r="F93" s="84"/>
      <c r="G93" s="84"/>
      <c r="H93" s="87"/>
      <c r="I93" s="87"/>
      <c r="J93" s="83">
        <f>K93</f>
        <v>0</v>
      </c>
      <c r="K93" s="87"/>
      <c r="L93" s="87"/>
      <c r="M93" s="87"/>
      <c r="N93" s="87"/>
      <c r="O93" s="84">
        <f>K93</f>
        <v>0</v>
      </c>
      <c r="P93" s="80">
        <f>E93+J93</f>
        <v>0</v>
      </c>
    </row>
    <row r="94" spans="1:18" ht="26.4" hidden="1" x14ac:dyDescent="0.3">
      <c r="A94" s="73" t="s">
        <v>179</v>
      </c>
      <c r="B94" s="37" t="s">
        <v>180</v>
      </c>
      <c r="C94" s="26" t="s">
        <v>147</v>
      </c>
      <c r="D94" s="52" t="s">
        <v>181</v>
      </c>
      <c r="E94" s="81">
        <f t="shared" si="13"/>
        <v>0</v>
      </c>
      <c r="F94" s="83"/>
      <c r="G94" s="83"/>
      <c r="H94" s="84"/>
      <c r="I94" s="84"/>
      <c r="J94" s="83">
        <f>K94</f>
        <v>0</v>
      </c>
      <c r="K94" s="84"/>
      <c r="L94" s="84"/>
      <c r="M94" s="84"/>
      <c r="N94" s="84"/>
      <c r="O94" s="84">
        <f>K94</f>
        <v>0</v>
      </c>
      <c r="P94" s="80">
        <f>E94+J94</f>
        <v>0</v>
      </c>
    </row>
    <row r="95" spans="1:18" s="23" customFormat="1" ht="39.6" hidden="1" x14ac:dyDescent="0.25">
      <c r="A95" s="29"/>
      <c r="B95" s="38"/>
      <c r="C95" s="30"/>
      <c r="D95" s="39" t="s">
        <v>113</v>
      </c>
      <c r="E95" s="81">
        <f t="shared" si="13"/>
        <v>0</v>
      </c>
      <c r="F95" s="81"/>
      <c r="G95" s="81"/>
      <c r="H95" s="87"/>
      <c r="I95" s="87"/>
      <c r="J95" s="83">
        <f>K95</f>
        <v>0</v>
      </c>
      <c r="K95" s="87"/>
      <c r="L95" s="87"/>
      <c r="M95" s="87"/>
      <c r="N95" s="87"/>
      <c r="O95" s="84">
        <f>K95</f>
        <v>0</v>
      </c>
      <c r="P95" s="80">
        <f>E95+J95</f>
        <v>0</v>
      </c>
    </row>
    <row r="96" spans="1:18" x14ac:dyDescent="0.3">
      <c r="A96" s="14" t="s">
        <v>182</v>
      </c>
      <c r="B96" s="102"/>
      <c r="C96" s="100"/>
      <c r="D96" s="103" t="s">
        <v>183</v>
      </c>
      <c r="E96" s="101">
        <f>E105</f>
        <v>9783750</v>
      </c>
      <c r="F96" s="101">
        <f t="shared" ref="F96:O96" si="15">F105</f>
        <v>9783750</v>
      </c>
      <c r="G96" s="101">
        <f t="shared" si="15"/>
        <v>1608500</v>
      </c>
      <c r="H96" s="101">
        <f t="shared" si="15"/>
        <v>100000</v>
      </c>
      <c r="I96" s="101">
        <f t="shared" si="15"/>
        <v>0</v>
      </c>
      <c r="J96" s="101">
        <f t="shared" si="15"/>
        <v>100000</v>
      </c>
      <c r="K96" s="101">
        <f>K105</f>
        <v>100000</v>
      </c>
      <c r="L96" s="101">
        <f t="shared" si="15"/>
        <v>0</v>
      </c>
      <c r="M96" s="101">
        <f t="shared" si="15"/>
        <v>0</v>
      </c>
      <c r="N96" s="101">
        <f t="shared" si="15"/>
        <v>0</v>
      </c>
      <c r="O96" s="101">
        <f t="shared" si="15"/>
        <v>100000</v>
      </c>
      <c r="P96" s="104">
        <f>E96+J96</f>
        <v>9883750</v>
      </c>
      <c r="Q96" s="46"/>
      <c r="R96" s="18"/>
    </row>
    <row r="97" spans="1:16" s="23" customFormat="1" ht="13.2" hidden="1" x14ac:dyDescent="0.25">
      <c r="A97" s="29"/>
      <c r="B97" s="47"/>
      <c r="C97" s="30"/>
      <c r="D97" s="39" t="s">
        <v>184</v>
      </c>
      <c r="E97" s="81">
        <f>F97+I97</f>
        <v>0</v>
      </c>
      <c r="F97" s="87">
        <f>F108+F114+F127+F120</f>
        <v>0</v>
      </c>
      <c r="G97" s="87">
        <f>SUM(G108+G111+G114+G116+G130+G125+G143+G134+G138)</f>
        <v>0</v>
      </c>
      <c r="H97" s="87">
        <f>SUM(H108+H111+H114+H116+H130+H125+H143+H134+H138)</f>
        <v>0</v>
      </c>
      <c r="I97" s="87">
        <f>SUM(I108+I111+I114+I116+I130+I125+I143+I134+I138)</f>
        <v>0</v>
      </c>
      <c r="J97" s="87">
        <f>SUM(J108+J114+J116+J130+J125+J143)</f>
        <v>0</v>
      </c>
      <c r="K97" s="87">
        <f>SUM(K108+K114+K116+K130+K125+K143)</f>
        <v>0</v>
      </c>
      <c r="L97" s="87">
        <f>SUM(L108+L111+L114+L116+L130+L125+L143)</f>
        <v>0</v>
      </c>
      <c r="M97" s="87">
        <f>SUM(M108+M111+M114+M116+M130+M125+M143)</f>
        <v>0</v>
      </c>
      <c r="N97" s="87">
        <f>SUM(N108+N111+N114+N116+N130+N125+N143)</f>
        <v>0</v>
      </c>
      <c r="O97" s="87">
        <f>SUM(O108+O114+O116+O130+O125+O143)</f>
        <v>0</v>
      </c>
      <c r="P97" s="82">
        <f t="shared" si="12"/>
        <v>0</v>
      </c>
    </row>
    <row r="98" spans="1:16" s="23" customFormat="1" ht="26.4" hidden="1" x14ac:dyDescent="0.25">
      <c r="A98" s="29"/>
      <c r="B98" s="47"/>
      <c r="C98" s="30"/>
      <c r="D98" s="39" t="s">
        <v>185</v>
      </c>
      <c r="E98" s="81">
        <f>F98+I98</f>
        <v>0</v>
      </c>
      <c r="F98" s="87">
        <f>F121+F111</f>
        <v>0</v>
      </c>
      <c r="G98" s="87"/>
      <c r="H98" s="87"/>
      <c r="I98" s="87"/>
      <c r="J98" s="87">
        <f>L98+O98</f>
        <v>0</v>
      </c>
      <c r="K98" s="87">
        <f>K121+K111+K117+K128</f>
        <v>0</v>
      </c>
      <c r="L98" s="87"/>
      <c r="M98" s="87"/>
      <c r="N98" s="87"/>
      <c r="O98" s="87">
        <f>K98</f>
        <v>0</v>
      </c>
      <c r="P98" s="82">
        <f t="shared" si="12"/>
        <v>0</v>
      </c>
    </row>
    <row r="99" spans="1:16" s="23" customFormat="1" ht="26.4" hidden="1" x14ac:dyDescent="0.25">
      <c r="A99" s="29"/>
      <c r="B99" s="47"/>
      <c r="C99" s="30"/>
      <c r="D99" s="39" t="s">
        <v>186</v>
      </c>
      <c r="E99" s="81">
        <f>F99+I99</f>
        <v>0</v>
      </c>
      <c r="F99" s="87"/>
      <c r="G99" s="87"/>
      <c r="H99" s="87"/>
      <c r="I99" s="87"/>
      <c r="J99" s="87">
        <f>L99+O99</f>
        <v>0</v>
      </c>
      <c r="K99" s="87">
        <f>K148</f>
        <v>0</v>
      </c>
      <c r="L99" s="87"/>
      <c r="M99" s="87"/>
      <c r="N99" s="87"/>
      <c r="O99" s="87">
        <f>O148</f>
        <v>0</v>
      </c>
      <c r="P99" s="82">
        <f t="shared" si="12"/>
        <v>0</v>
      </c>
    </row>
    <row r="100" spans="1:16" s="23" customFormat="1" ht="13.2" hidden="1" x14ac:dyDescent="0.25">
      <c r="A100" s="29"/>
      <c r="B100" s="47"/>
      <c r="C100" s="30"/>
      <c r="D100" s="39" t="s">
        <v>55</v>
      </c>
      <c r="E100" s="81">
        <f>E144+E110+E125</f>
        <v>0</v>
      </c>
      <c r="F100" s="81">
        <f>F144+F110+F125</f>
        <v>0</v>
      </c>
      <c r="G100" s="81">
        <f>G144</f>
        <v>0</v>
      </c>
      <c r="H100" s="81">
        <f>H144</f>
        <v>0</v>
      </c>
      <c r="I100" s="81">
        <f>I144</f>
        <v>0</v>
      </c>
      <c r="J100" s="81">
        <f>K100+L100</f>
        <v>0</v>
      </c>
      <c r="K100" s="87">
        <f>K110</f>
        <v>0</v>
      </c>
      <c r="L100" s="87"/>
      <c r="M100" s="87"/>
      <c r="N100" s="87"/>
      <c r="O100" s="87">
        <f>K100</f>
        <v>0</v>
      </c>
      <c r="P100" s="82">
        <f t="shared" si="12"/>
        <v>0</v>
      </c>
    </row>
    <row r="101" spans="1:16" s="23" customFormat="1" ht="26.4" hidden="1" x14ac:dyDescent="0.25">
      <c r="A101" s="29"/>
      <c r="B101" s="47"/>
      <c r="C101" s="30"/>
      <c r="D101" s="50" t="s">
        <v>187</v>
      </c>
      <c r="E101" s="81">
        <f>F101</f>
        <v>0</v>
      </c>
      <c r="F101" s="81">
        <f>F134+F111</f>
        <v>0</v>
      </c>
      <c r="G101" s="81"/>
      <c r="H101" s="81"/>
      <c r="I101" s="81"/>
      <c r="J101" s="81"/>
      <c r="K101" s="87"/>
      <c r="L101" s="87"/>
      <c r="M101" s="87"/>
      <c r="N101" s="87"/>
      <c r="O101" s="87"/>
      <c r="P101" s="82">
        <f t="shared" si="12"/>
        <v>0</v>
      </c>
    </row>
    <row r="102" spans="1:16" s="23" customFormat="1" ht="26.4" hidden="1" x14ac:dyDescent="0.25">
      <c r="A102" s="29"/>
      <c r="B102" s="47"/>
      <c r="C102" s="30"/>
      <c r="D102" s="50" t="s">
        <v>188</v>
      </c>
      <c r="E102" s="81">
        <f>E135</f>
        <v>0</v>
      </c>
      <c r="F102" s="81">
        <f>F135</f>
        <v>0</v>
      </c>
      <c r="G102" s="81"/>
      <c r="H102" s="81"/>
      <c r="I102" s="81"/>
      <c r="J102" s="81">
        <f>J112</f>
        <v>0</v>
      </c>
      <c r="K102" s="81">
        <f>K112</f>
        <v>0</v>
      </c>
      <c r="L102" s="87"/>
      <c r="M102" s="87"/>
      <c r="N102" s="87"/>
      <c r="O102" s="81">
        <f>O112</f>
        <v>0</v>
      </c>
      <c r="P102" s="82">
        <f t="shared" si="12"/>
        <v>0</v>
      </c>
    </row>
    <row r="103" spans="1:16" s="23" customFormat="1" ht="26.4" hidden="1" x14ac:dyDescent="0.25">
      <c r="A103" s="29"/>
      <c r="B103" s="47"/>
      <c r="C103" s="30"/>
      <c r="D103" s="50" t="s">
        <v>189</v>
      </c>
      <c r="E103" s="81">
        <f>F103</f>
        <v>0</v>
      </c>
      <c r="F103" s="81">
        <f>F112+F118+F122+F136</f>
        <v>0</v>
      </c>
      <c r="G103" s="81"/>
      <c r="H103" s="81"/>
      <c r="I103" s="81"/>
      <c r="J103" s="81">
        <f>J145</f>
        <v>0</v>
      </c>
      <c r="K103" s="87"/>
      <c r="L103" s="87"/>
      <c r="M103" s="87"/>
      <c r="N103" s="87"/>
      <c r="O103" s="87"/>
      <c r="P103" s="82">
        <f t="shared" si="12"/>
        <v>0</v>
      </c>
    </row>
    <row r="104" spans="1:16" s="23" customFormat="1" ht="26.4" hidden="1" x14ac:dyDescent="0.25">
      <c r="A104" s="29"/>
      <c r="B104" s="47"/>
      <c r="C104" s="30"/>
      <c r="D104" s="39" t="s">
        <v>190</v>
      </c>
      <c r="E104" s="81"/>
      <c r="F104" s="87"/>
      <c r="G104" s="87"/>
      <c r="H104" s="87"/>
      <c r="I104" s="87"/>
      <c r="J104" s="87">
        <f>L104+O104</f>
        <v>0</v>
      </c>
      <c r="K104" s="87">
        <f>K152</f>
        <v>0</v>
      </c>
      <c r="L104" s="87"/>
      <c r="M104" s="87"/>
      <c r="N104" s="87"/>
      <c r="O104" s="87">
        <f>K104</f>
        <v>0</v>
      </c>
      <c r="P104" s="82">
        <f t="shared" si="12"/>
        <v>0</v>
      </c>
    </row>
    <row r="105" spans="1:16" s="23" customFormat="1" ht="16.5" customHeight="1" x14ac:dyDescent="0.25">
      <c r="A105" s="29" t="s">
        <v>191</v>
      </c>
      <c r="B105" s="47"/>
      <c r="C105" s="30"/>
      <c r="D105" s="22" t="s">
        <v>183</v>
      </c>
      <c r="E105" s="87">
        <f>E106+E107+E113+E119+E123+E131+E140+E146+E141+E142+E124+E133+E149</f>
        <v>9783750</v>
      </c>
      <c r="F105" s="87">
        <f>F106+F107+F113+F119+F123+F131+F140+F146+F141+F142+F124+F133+F149</f>
        <v>9783750</v>
      </c>
      <c r="G105" s="87">
        <f>G106+G107+G113+G119+G123+G131+G140+G146+G141+G142+G124</f>
        <v>1608500</v>
      </c>
      <c r="H105" s="87">
        <f>H106+H107+H113+H119+H123+H131+H140+H146+H141+H142+H124</f>
        <v>100000</v>
      </c>
      <c r="I105" s="87">
        <f>I106+I107+I113+I119+I123+I131+I140+I146+I141+I142+I124</f>
        <v>0</v>
      </c>
      <c r="J105" s="87">
        <f>J106+J107+J113+J119+J123+J131+J140+J146+J141+J124+J142</f>
        <v>100000</v>
      </c>
      <c r="K105" s="87">
        <f>K106+K107+K113+K119+K123+K131+K140+K146+K151+K124+K141+K142</f>
        <v>100000</v>
      </c>
      <c r="L105" s="87">
        <f>L106+L107+L113+L119+L123+L131+L140+L146+L141+L124</f>
        <v>0</v>
      </c>
      <c r="M105" s="87">
        <f>M106+M107+M113+M119+M123+M131+M140+M146</f>
        <v>0</v>
      </c>
      <c r="N105" s="87">
        <f>N106+N107+N113+N119+N123+N131+N140+N146</f>
        <v>0</v>
      </c>
      <c r="O105" s="87">
        <f>O106+O107+O113+O133+O124+O141+O151+O142</f>
        <v>100000</v>
      </c>
      <c r="P105" s="87">
        <f>P106+P107+P113+P119+P123+P131+P140+P146+P133+P141+P142+P124+P149</f>
        <v>9883750</v>
      </c>
    </row>
    <row r="106" spans="1:16" ht="22.2" customHeight="1" x14ac:dyDescent="0.3">
      <c r="A106" s="73" t="s">
        <v>192</v>
      </c>
      <c r="B106" s="26" t="s">
        <v>34</v>
      </c>
      <c r="C106" s="26" t="s">
        <v>27</v>
      </c>
      <c r="D106" s="43" t="s">
        <v>116</v>
      </c>
      <c r="E106" s="83">
        <f t="shared" ref="E106:E143" si="16">F106+I106</f>
        <v>2262450</v>
      </c>
      <c r="F106" s="84">
        <v>2262450</v>
      </c>
      <c r="G106" s="84">
        <v>1608500</v>
      </c>
      <c r="H106" s="84">
        <v>100000</v>
      </c>
      <c r="I106" s="84"/>
      <c r="J106" s="83">
        <f t="shared" ref="J106:J152" si="17">L106+O106</f>
        <v>100000</v>
      </c>
      <c r="K106" s="84">
        <v>100000</v>
      </c>
      <c r="L106" s="84"/>
      <c r="M106" s="84"/>
      <c r="N106" s="84"/>
      <c r="O106" s="84">
        <v>100000</v>
      </c>
      <c r="P106" s="80">
        <f>E106+J106</f>
        <v>2362450</v>
      </c>
    </row>
    <row r="107" spans="1:16" ht="0.6" hidden="1" customHeight="1" x14ac:dyDescent="0.3">
      <c r="A107" s="73" t="s">
        <v>193</v>
      </c>
      <c r="B107" s="26" t="s">
        <v>194</v>
      </c>
      <c r="C107" s="26" t="s">
        <v>195</v>
      </c>
      <c r="D107" s="28" t="s">
        <v>196</v>
      </c>
      <c r="E107" s="83">
        <f t="shared" si="16"/>
        <v>0</v>
      </c>
      <c r="F107" s="84"/>
      <c r="G107" s="84"/>
      <c r="H107" s="84"/>
      <c r="I107" s="84"/>
      <c r="J107" s="83">
        <f t="shared" si="17"/>
        <v>0</v>
      </c>
      <c r="K107" s="84">
        <v>0</v>
      </c>
      <c r="L107" s="84"/>
      <c r="M107" s="84"/>
      <c r="N107" s="84"/>
      <c r="O107" s="84">
        <f>K107</f>
        <v>0</v>
      </c>
      <c r="P107" s="80">
        <f t="shared" si="12"/>
        <v>0</v>
      </c>
    </row>
    <row r="108" spans="1:16" hidden="1" x14ac:dyDescent="0.3">
      <c r="A108" s="73"/>
      <c r="B108" s="26"/>
      <c r="C108" s="26"/>
      <c r="D108" s="39" t="s">
        <v>184</v>
      </c>
      <c r="E108" s="81">
        <f t="shared" si="16"/>
        <v>0</v>
      </c>
      <c r="F108" s="87"/>
      <c r="G108" s="84"/>
      <c r="H108" s="84"/>
      <c r="I108" s="84"/>
      <c r="J108" s="83">
        <f t="shared" si="17"/>
        <v>0</v>
      </c>
      <c r="K108" s="84"/>
      <c r="L108" s="84"/>
      <c r="M108" s="84"/>
      <c r="N108" s="84"/>
      <c r="O108" s="84">
        <f t="shared" ref="O108:O133" si="18">K108</f>
        <v>0</v>
      </c>
      <c r="P108" s="80">
        <f t="shared" si="12"/>
        <v>0</v>
      </c>
    </row>
    <row r="109" spans="1:16" hidden="1" x14ac:dyDescent="0.3">
      <c r="A109" s="73"/>
      <c r="B109" s="26"/>
      <c r="C109" s="26"/>
      <c r="D109" s="28"/>
      <c r="E109" s="81">
        <f t="shared" si="16"/>
        <v>0</v>
      </c>
      <c r="F109" s="87"/>
      <c r="G109" s="84"/>
      <c r="H109" s="84"/>
      <c r="I109" s="84"/>
      <c r="J109" s="83">
        <f t="shared" si="17"/>
        <v>0</v>
      </c>
      <c r="K109" s="84"/>
      <c r="L109" s="84"/>
      <c r="M109" s="84"/>
      <c r="N109" s="84"/>
      <c r="O109" s="84">
        <f t="shared" si="18"/>
        <v>0</v>
      </c>
      <c r="P109" s="80">
        <f t="shared" si="12"/>
        <v>0</v>
      </c>
    </row>
    <row r="110" spans="1:16" hidden="1" x14ac:dyDescent="0.3">
      <c r="A110" s="73"/>
      <c r="B110" s="26"/>
      <c r="C110" s="26"/>
      <c r="D110" s="39" t="s">
        <v>55</v>
      </c>
      <c r="E110" s="83">
        <f t="shared" si="16"/>
        <v>0</v>
      </c>
      <c r="F110" s="87"/>
      <c r="G110" s="84"/>
      <c r="H110" s="84"/>
      <c r="I110" s="84"/>
      <c r="J110" s="83">
        <f t="shared" si="17"/>
        <v>0</v>
      </c>
      <c r="K110" s="84"/>
      <c r="L110" s="84"/>
      <c r="M110" s="84"/>
      <c r="N110" s="84"/>
      <c r="O110" s="84">
        <f>K110</f>
        <v>0</v>
      </c>
      <c r="P110" s="82">
        <f t="shared" si="12"/>
        <v>0</v>
      </c>
    </row>
    <row r="111" spans="1:16" ht="26.4" hidden="1" x14ac:dyDescent="0.3">
      <c r="A111" s="73"/>
      <c r="B111" s="26"/>
      <c r="C111" s="26"/>
      <c r="D111" s="39" t="s">
        <v>187</v>
      </c>
      <c r="E111" s="81">
        <f t="shared" si="16"/>
        <v>0</v>
      </c>
      <c r="F111" s="87"/>
      <c r="G111" s="84"/>
      <c r="H111" s="84"/>
      <c r="I111" s="84"/>
      <c r="J111" s="83">
        <f t="shared" si="17"/>
        <v>0</v>
      </c>
      <c r="K111" s="84"/>
      <c r="L111" s="84"/>
      <c r="M111" s="84"/>
      <c r="N111" s="84"/>
      <c r="O111" s="84">
        <f t="shared" si="18"/>
        <v>0</v>
      </c>
      <c r="P111" s="80">
        <f t="shared" si="12"/>
        <v>0</v>
      </c>
    </row>
    <row r="112" spans="1:16" ht="26.4" hidden="1" x14ac:dyDescent="0.3">
      <c r="A112" s="73"/>
      <c r="B112" s="26"/>
      <c r="C112" s="26"/>
      <c r="D112" s="50" t="s">
        <v>197</v>
      </c>
      <c r="E112" s="81">
        <f t="shared" si="16"/>
        <v>0</v>
      </c>
      <c r="F112" s="87"/>
      <c r="G112" s="84"/>
      <c r="H112" s="84"/>
      <c r="I112" s="84"/>
      <c r="J112" s="81">
        <f t="shared" si="17"/>
        <v>0</v>
      </c>
      <c r="K112" s="87"/>
      <c r="L112" s="84"/>
      <c r="M112" s="84"/>
      <c r="N112" s="84"/>
      <c r="O112" s="87">
        <f t="shared" si="18"/>
        <v>0</v>
      </c>
      <c r="P112" s="80">
        <f t="shared" si="12"/>
        <v>0</v>
      </c>
    </row>
    <row r="113" spans="1:16" hidden="1" x14ac:dyDescent="0.3">
      <c r="A113" s="73" t="s">
        <v>198</v>
      </c>
      <c r="B113" s="26" t="s">
        <v>199</v>
      </c>
      <c r="C113" s="26" t="s">
        <v>200</v>
      </c>
      <c r="D113" s="92" t="s">
        <v>201</v>
      </c>
      <c r="E113" s="83">
        <f t="shared" si="16"/>
        <v>0</v>
      </c>
      <c r="F113" s="84"/>
      <c r="G113" s="84"/>
      <c r="H113" s="84"/>
      <c r="I113" s="84"/>
      <c r="J113" s="83">
        <f t="shared" si="17"/>
        <v>0</v>
      </c>
      <c r="K113" s="84">
        <v>0</v>
      </c>
      <c r="L113" s="84"/>
      <c r="M113" s="84"/>
      <c r="N113" s="84"/>
      <c r="O113" s="84">
        <f t="shared" si="18"/>
        <v>0</v>
      </c>
      <c r="P113" s="80">
        <f t="shared" si="12"/>
        <v>0</v>
      </c>
    </row>
    <row r="114" spans="1:16" hidden="1" x14ac:dyDescent="0.3">
      <c r="A114" s="73"/>
      <c r="B114" s="26"/>
      <c r="C114" s="26"/>
      <c r="D114" s="39" t="s">
        <v>184</v>
      </c>
      <c r="E114" s="81">
        <f t="shared" si="16"/>
        <v>0</v>
      </c>
      <c r="F114" s="87"/>
      <c r="G114" s="84"/>
      <c r="H114" s="84"/>
      <c r="I114" s="84"/>
      <c r="J114" s="83">
        <f t="shared" si="17"/>
        <v>0</v>
      </c>
      <c r="K114" s="84"/>
      <c r="L114" s="84"/>
      <c r="M114" s="84"/>
      <c r="N114" s="84"/>
      <c r="O114" s="84">
        <f t="shared" si="18"/>
        <v>0</v>
      </c>
      <c r="P114" s="80">
        <f t="shared" si="12"/>
        <v>0</v>
      </c>
    </row>
    <row r="115" spans="1:16" hidden="1" x14ac:dyDescent="0.3">
      <c r="A115" s="73" t="s">
        <v>202</v>
      </c>
      <c r="B115" s="26" t="s">
        <v>203</v>
      </c>
      <c r="C115" s="26" t="s">
        <v>204</v>
      </c>
      <c r="D115" s="28" t="s">
        <v>205</v>
      </c>
      <c r="E115" s="83">
        <f t="shared" si="16"/>
        <v>0</v>
      </c>
      <c r="F115" s="84"/>
      <c r="G115" s="84"/>
      <c r="H115" s="84"/>
      <c r="I115" s="84"/>
      <c r="J115" s="83">
        <f t="shared" si="17"/>
        <v>0</v>
      </c>
      <c r="K115" s="84"/>
      <c r="L115" s="84"/>
      <c r="M115" s="84"/>
      <c r="N115" s="84"/>
      <c r="O115" s="84">
        <f t="shared" si="18"/>
        <v>0</v>
      </c>
      <c r="P115" s="80">
        <f t="shared" si="12"/>
        <v>0</v>
      </c>
    </row>
    <row r="116" spans="1:16" hidden="1" x14ac:dyDescent="0.3">
      <c r="A116" s="73"/>
      <c r="B116" s="26"/>
      <c r="C116" s="26"/>
      <c r="D116" s="39" t="s">
        <v>184</v>
      </c>
      <c r="E116" s="83">
        <f t="shared" si="16"/>
        <v>0</v>
      </c>
      <c r="F116" s="84"/>
      <c r="G116" s="84"/>
      <c r="H116" s="84"/>
      <c r="I116" s="84"/>
      <c r="J116" s="83">
        <f t="shared" si="17"/>
        <v>0</v>
      </c>
      <c r="K116" s="84"/>
      <c r="L116" s="84"/>
      <c r="M116" s="84"/>
      <c r="N116" s="84"/>
      <c r="O116" s="84">
        <f t="shared" si="18"/>
        <v>0</v>
      </c>
      <c r="P116" s="80">
        <f t="shared" si="12"/>
        <v>0</v>
      </c>
    </row>
    <row r="117" spans="1:16" ht="26.4" hidden="1" x14ac:dyDescent="0.3">
      <c r="A117" s="73"/>
      <c r="B117" s="26"/>
      <c r="C117" s="26"/>
      <c r="D117" s="39" t="s">
        <v>185</v>
      </c>
      <c r="E117" s="83"/>
      <c r="F117" s="84"/>
      <c r="G117" s="84"/>
      <c r="H117" s="84"/>
      <c r="I117" s="84"/>
      <c r="J117" s="81">
        <f t="shared" si="17"/>
        <v>0</v>
      </c>
      <c r="K117" s="87"/>
      <c r="L117" s="84"/>
      <c r="M117" s="84"/>
      <c r="N117" s="84"/>
      <c r="O117" s="87">
        <f t="shared" si="18"/>
        <v>0</v>
      </c>
      <c r="P117" s="80">
        <f t="shared" si="12"/>
        <v>0</v>
      </c>
    </row>
    <row r="118" spans="1:16" ht="26.4" hidden="1" x14ac:dyDescent="0.3">
      <c r="A118" s="73"/>
      <c r="B118" s="26"/>
      <c r="C118" s="26"/>
      <c r="D118" s="50" t="s">
        <v>197</v>
      </c>
      <c r="E118" s="81">
        <f>F118</f>
        <v>0</v>
      </c>
      <c r="F118" s="87"/>
      <c r="G118" s="84"/>
      <c r="H118" s="84"/>
      <c r="I118" s="84"/>
      <c r="J118" s="81"/>
      <c r="K118" s="87"/>
      <c r="L118" s="84"/>
      <c r="M118" s="84"/>
      <c r="N118" s="84"/>
      <c r="O118" s="87"/>
      <c r="P118" s="80">
        <f t="shared" si="12"/>
        <v>0</v>
      </c>
    </row>
    <row r="119" spans="1:16" ht="15.6" hidden="1" x14ac:dyDescent="0.3">
      <c r="A119" s="73" t="s">
        <v>206</v>
      </c>
      <c r="B119" s="26" t="s">
        <v>207</v>
      </c>
      <c r="C119" s="26" t="s">
        <v>204</v>
      </c>
      <c r="D119" s="53" t="s">
        <v>208</v>
      </c>
      <c r="E119" s="83">
        <f>F119+I119</f>
        <v>0</v>
      </c>
      <c r="F119" s="84"/>
      <c r="G119" s="84"/>
      <c r="H119" s="84"/>
      <c r="I119" s="84"/>
      <c r="J119" s="83">
        <f t="shared" si="17"/>
        <v>0</v>
      </c>
      <c r="K119" s="84"/>
      <c r="L119" s="84"/>
      <c r="M119" s="84"/>
      <c r="N119" s="84"/>
      <c r="O119" s="84">
        <f>K119</f>
        <v>0</v>
      </c>
      <c r="P119" s="80">
        <f t="shared" si="12"/>
        <v>0</v>
      </c>
    </row>
    <row r="120" spans="1:16" s="23" customFormat="1" ht="13.2" hidden="1" x14ac:dyDescent="0.25">
      <c r="A120" s="29"/>
      <c r="B120" s="30"/>
      <c r="C120" s="30"/>
      <c r="D120" s="39" t="s">
        <v>184</v>
      </c>
      <c r="E120" s="81">
        <f>F120</f>
        <v>0</v>
      </c>
      <c r="F120" s="87"/>
      <c r="G120" s="87"/>
      <c r="H120" s="87"/>
      <c r="I120" s="87"/>
      <c r="J120" s="81">
        <f t="shared" si="17"/>
        <v>0</v>
      </c>
      <c r="K120" s="87"/>
      <c r="L120" s="87"/>
      <c r="M120" s="87"/>
      <c r="N120" s="87"/>
      <c r="O120" s="87">
        <f>K120</f>
        <v>0</v>
      </c>
      <c r="P120" s="80">
        <f>E120</f>
        <v>0</v>
      </c>
    </row>
    <row r="121" spans="1:16" s="23" customFormat="1" ht="26.4" hidden="1" x14ac:dyDescent="0.25">
      <c r="A121" s="29"/>
      <c r="B121" s="30"/>
      <c r="C121" s="30"/>
      <c r="D121" s="39" t="s">
        <v>185</v>
      </c>
      <c r="E121" s="81">
        <f>F121</f>
        <v>0</v>
      </c>
      <c r="F121" s="87"/>
      <c r="G121" s="87"/>
      <c r="H121" s="87"/>
      <c r="I121" s="87"/>
      <c r="J121" s="81">
        <f t="shared" si="17"/>
        <v>0</v>
      </c>
      <c r="K121" s="87"/>
      <c r="L121" s="87"/>
      <c r="M121" s="87"/>
      <c r="N121" s="87"/>
      <c r="O121" s="87">
        <f>K121</f>
        <v>0</v>
      </c>
      <c r="P121" s="80">
        <f t="shared" si="12"/>
        <v>0</v>
      </c>
    </row>
    <row r="122" spans="1:16" s="23" customFormat="1" ht="26.4" hidden="1" x14ac:dyDescent="0.25">
      <c r="A122" s="29"/>
      <c r="B122" s="30"/>
      <c r="C122" s="30"/>
      <c r="D122" s="50" t="s">
        <v>197</v>
      </c>
      <c r="E122" s="81">
        <f>F122</f>
        <v>0</v>
      </c>
      <c r="F122" s="87"/>
      <c r="G122" s="87"/>
      <c r="H122" s="87"/>
      <c r="I122" s="87"/>
      <c r="J122" s="81"/>
      <c r="K122" s="87"/>
      <c r="L122" s="87"/>
      <c r="M122" s="87"/>
      <c r="N122" s="87"/>
      <c r="O122" s="87"/>
      <c r="P122" s="80">
        <f>E122</f>
        <v>0</v>
      </c>
    </row>
    <row r="123" spans="1:16" hidden="1" x14ac:dyDescent="0.3">
      <c r="A123" s="73" t="s">
        <v>209</v>
      </c>
      <c r="B123" s="26" t="s">
        <v>210</v>
      </c>
      <c r="C123" s="26"/>
      <c r="D123" s="43" t="s">
        <v>211</v>
      </c>
      <c r="E123" s="83">
        <f t="shared" ref="E123:E128" si="19">F123+I123</f>
        <v>0</v>
      </c>
      <c r="F123" s="84"/>
      <c r="G123" s="84"/>
      <c r="H123" s="84"/>
      <c r="I123" s="84"/>
      <c r="J123" s="83">
        <f>L123+O123</f>
        <v>0</v>
      </c>
      <c r="K123" s="84"/>
      <c r="L123" s="84"/>
      <c r="M123" s="84"/>
      <c r="N123" s="84"/>
      <c r="O123" s="84">
        <f t="shared" si="18"/>
        <v>0</v>
      </c>
      <c r="P123" s="80">
        <f t="shared" ref="P123:P153" si="20">E123+J123</f>
        <v>0</v>
      </c>
    </row>
    <row r="124" spans="1:16" ht="26.4" hidden="1" x14ac:dyDescent="0.3">
      <c r="A124" s="73" t="s">
        <v>212</v>
      </c>
      <c r="B124" s="26" t="s">
        <v>213</v>
      </c>
      <c r="C124" s="26" t="s">
        <v>214</v>
      </c>
      <c r="D124" s="43" t="s">
        <v>215</v>
      </c>
      <c r="E124" s="83">
        <f t="shared" si="19"/>
        <v>0</v>
      </c>
      <c r="F124" s="84"/>
      <c r="G124" s="84"/>
      <c r="H124" s="84"/>
      <c r="I124" s="84"/>
      <c r="J124" s="83">
        <f>L124+O124</f>
        <v>0</v>
      </c>
      <c r="K124" s="84">
        <v>0</v>
      </c>
      <c r="L124" s="84"/>
      <c r="M124" s="84"/>
      <c r="N124" s="84"/>
      <c r="O124" s="84">
        <f t="shared" si="18"/>
        <v>0</v>
      </c>
      <c r="P124" s="80">
        <f t="shared" si="20"/>
        <v>0</v>
      </c>
    </row>
    <row r="125" spans="1:16" hidden="1" x14ac:dyDescent="0.3">
      <c r="A125" s="73"/>
      <c r="B125" s="26"/>
      <c r="C125" s="26"/>
      <c r="D125" s="39" t="s">
        <v>55</v>
      </c>
      <c r="E125" s="81">
        <f t="shared" si="19"/>
        <v>0</v>
      </c>
      <c r="F125" s="84"/>
      <c r="G125" s="84"/>
      <c r="H125" s="84"/>
      <c r="I125" s="84"/>
      <c r="J125" s="81">
        <f>L125+O125</f>
        <v>0</v>
      </c>
      <c r="K125" s="84"/>
      <c r="L125" s="84"/>
      <c r="M125" s="84"/>
      <c r="N125" s="84"/>
      <c r="O125" s="84">
        <f t="shared" si="18"/>
        <v>0</v>
      </c>
      <c r="P125" s="80">
        <f t="shared" si="20"/>
        <v>0</v>
      </c>
    </row>
    <row r="126" spans="1:16" ht="26.4" hidden="1" x14ac:dyDescent="0.3">
      <c r="A126" s="73"/>
      <c r="B126" s="26"/>
      <c r="C126" s="26"/>
      <c r="D126" s="39" t="s">
        <v>216</v>
      </c>
      <c r="E126" s="81">
        <f t="shared" si="19"/>
        <v>0</v>
      </c>
      <c r="F126" s="84"/>
      <c r="G126" s="84"/>
      <c r="H126" s="84"/>
      <c r="I126" s="84"/>
      <c r="J126" s="81">
        <f>L126+O126</f>
        <v>0</v>
      </c>
      <c r="K126" s="84"/>
      <c r="L126" s="84"/>
      <c r="M126" s="84"/>
      <c r="N126" s="84"/>
      <c r="O126" s="84">
        <f t="shared" si="18"/>
        <v>0</v>
      </c>
      <c r="P126" s="80">
        <f t="shared" si="20"/>
        <v>0</v>
      </c>
    </row>
    <row r="127" spans="1:16" s="23" customFormat="1" ht="13.2" hidden="1" x14ac:dyDescent="0.25">
      <c r="A127" s="29"/>
      <c r="B127" s="30"/>
      <c r="C127" s="30"/>
      <c r="D127" s="39" t="s">
        <v>184</v>
      </c>
      <c r="E127" s="81">
        <f t="shared" si="19"/>
        <v>0</v>
      </c>
      <c r="F127" s="87"/>
      <c r="G127" s="87"/>
      <c r="H127" s="87"/>
      <c r="I127" s="87"/>
      <c r="J127" s="81">
        <f>L127+O127</f>
        <v>0</v>
      </c>
      <c r="K127" s="87"/>
      <c r="L127" s="87"/>
      <c r="M127" s="87"/>
      <c r="N127" s="87"/>
      <c r="O127" s="84">
        <f t="shared" si="18"/>
        <v>0</v>
      </c>
      <c r="P127" s="80">
        <f t="shared" si="20"/>
        <v>0</v>
      </c>
    </row>
    <row r="128" spans="1:16" s="23" customFormat="1" ht="26.4" hidden="1" x14ac:dyDescent="0.25">
      <c r="A128" s="29"/>
      <c r="B128" s="30"/>
      <c r="C128" s="30"/>
      <c r="D128" s="39" t="s">
        <v>185</v>
      </c>
      <c r="E128" s="81">
        <f t="shared" si="19"/>
        <v>0</v>
      </c>
      <c r="F128" s="87"/>
      <c r="G128" s="87"/>
      <c r="H128" s="87"/>
      <c r="I128" s="87"/>
      <c r="J128" s="83">
        <f t="shared" si="17"/>
        <v>0</v>
      </c>
      <c r="K128" s="87"/>
      <c r="L128" s="87"/>
      <c r="M128" s="87"/>
      <c r="N128" s="87"/>
      <c r="O128" s="84">
        <f t="shared" si="18"/>
        <v>0</v>
      </c>
      <c r="P128" s="80">
        <f t="shared" si="20"/>
        <v>0</v>
      </c>
    </row>
    <row r="129" spans="1:16" hidden="1" x14ac:dyDescent="0.3">
      <c r="A129" s="73" t="s">
        <v>217</v>
      </c>
      <c r="B129" s="26" t="s">
        <v>218</v>
      </c>
      <c r="C129" s="26" t="s">
        <v>219</v>
      </c>
      <c r="D129" s="43" t="s">
        <v>220</v>
      </c>
      <c r="E129" s="83">
        <f t="shared" si="16"/>
        <v>0</v>
      </c>
      <c r="F129" s="84"/>
      <c r="G129" s="84"/>
      <c r="H129" s="84"/>
      <c r="I129" s="84"/>
      <c r="J129" s="83">
        <f t="shared" si="17"/>
        <v>0</v>
      </c>
      <c r="K129" s="84"/>
      <c r="L129" s="84"/>
      <c r="M129" s="84"/>
      <c r="N129" s="84"/>
      <c r="O129" s="84">
        <f t="shared" si="18"/>
        <v>0</v>
      </c>
      <c r="P129" s="80">
        <f t="shared" si="20"/>
        <v>0</v>
      </c>
    </row>
    <row r="130" spans="1:16" hidden="1" x14ac:dyDescent="0.3">
      <c r="A130" s="73"/>
      <c r="B130" s="26"/>
      <c r="C130" s="26"/>
      <c r="D130" s="39" t="s">
        <v>184</v>
      </c>
      <c r="E130" s="83">
        <f t="shared" si="16"/>
        <v>0</v>
      </c>
      <c r="F130" s="84"/>
      <c r="G130" s="84"/>
      <c r="H130" s="84"/>
      <c r="I130" s="84"/>
      <c r="J130" s="83">
        <f t="shared" si="17"/>
        <v>0</v>
      </c>
      <c r="K130" s="84"/>
      <c r="L130" s="84"/>
      <c r="M130" s="84"/>
      <c r="N130" s="84"/>
      <c r="O130" s="84">
        <f t="shared" si="18"/>
        <v>0</v>
      </c>
      <c r="P130" s="80">
        <f t="shared" si="20"/>
        <v>0</v>
      </c>
    </row>
    <row r="131" spans="1:16" hidden="1" x14ac:dyDescent="0.3">
      <c r="A131" s="73" t="s">
        <v>221</v>
      </c>
      <c r="B131" s="26" t="s">
        <v>222</v>
      </c>
      <c r="C131" s="26"/>
      <c r="D131" s="52" t="s">
        <v>223</v>
      </c>
      <c r="E131" s="83">
        <f t="shared" si="16"/>
        <v>0</v>
      </c>
      <c r="F131" s="84"/>
      <c r="G131" s="84"/>
      <c r="H131" s="84"/>
      <c r="I131" s="84"/>
      <c r="J131" s="83">
        <f t="shared" si="17"/>
        <v>0</v>
      </c>
      <c r="K131" s="84"/>
      <c r="L131" s="84"/>
      <c r="M131" s="84"/>
      <c r="N131" s="84"/>
      <c r="O131" s="84">
        <f t="shared" si="18"/>
        <v>0</v>
      </c>
      <c r="P131" s="80">
        <f t="shared" si="20"/>
        <v>0</v>
      </c>
    </row>
    <row r="132" spans="1:16" s="23" customFormat="1" ht="13.2" hidden="1" x14ac:dyDescent="0.25">
      <c r="A132" s="29" t="s">
        <v>224</v>
      </c>
      <c r="B132" s="30" t="s">
        <v>225</v>
      </c>
      <c r="C132" s="30" t="s">
        <v>226</v>
      </c>
      <c r="D132" s="50" t="s">
        <v>227</v>
      </c>
      <c r="E132" s="81">
        <f t="shared" si="16"/>
        <v>0</v>
      </c>
      <c r="F132" s="81"/>
      <c r="G132" s="81"/>
      <c r="H132" s="81"/>
      <c r="I132" s="81"/>
      <c r="J132" s="83">
        <f t="shared" si="17"/>
        <v>0</v>
      </c>
      <c r="K132" s="81"/>
      <c r="L132" s="81"/>
      <c r="M132" s="81"/>
      <c r="N132" s="81"/>
      <c r="O132" s="87">
        <f t="shared" si="18"/>
        <v>0</v>
      </c>
      <c r="P132" s="80">
        <f t="shared" si="20"/>
        <v>0</v>
      </c>
    </row>
    <row r="133" spans="1:16" hidden="1" x14ac:dyDescent="0.3">
      <c r="A133" s="73" t="s">
        <v>228</v>
      </c>
      <c r="B133" s="26" t="s">
        <v>229</v>
      </c>
      <c r="C133" s="26" t="s">
        <v>226</v>
      </c>
      <c r="D133" s="42" t="s">
        <v>230</v>
      </c>
      <c r="E133" s="83">
        <f t="shared" si="16"/>
        <v>0</v>
      </c>
      <c r="F133" s="83"/>
      <c r="G133" s="83"/>
      <c r="H133" s="83"/>
      <c r="I133" s="83"/>
      <c r="J133" s="83">
        <f t="shared" si="17"/>
        <v>0</v>
      </c>
      <c r="K133" s="83"/>
      <c r="L133" s="83"/>
      <c r="M133" s="83"/>
      <c r="N133" s="83"/>
      <c r="O133" s="84">
        <f t="shared" si="18"/>
        <v>0</v>
      </c>
      <c r="P133" s="80">
        <f t="shared" si="20"/>
        <v>0</v>
      </c>
    </row>
    <row r="134" spans="1:16" s="23" customFormat="1" ht="25.5" hidden="1" customHeight="1" x14ac:dyDescent="0.25">
      <c r="A134" s="29"/>
      <c r="B134" s="30"/>
      <c r="C134" s="30"/>
      <c r="D134" s="50" t="s">
        <v>187</v>
      </c>
      <c r="E134" s="81">
        <f t="shared" si="16"/>
        <v>0</v>
      </c>
      <c r="F134" s="81"/>
      <c r="G134" s="81"/>
      <c r="H134" s="81"/>
      <c r="I134" s="81"/>
      <c r="J134" s="83"/>
      <c r="K134" s="81"/>
      <c r="L134" s="81"/>
      <c r="M134" s="81"/>
      <c r="N134" s="81"/>
      <c r="O134" s="87"/>
      <c r="P134" s="80">
        <f t="shared" si="20"/>
        <v>0</v>
      </c>
    </row>
    <row r="135" spans="1:16" s="23" customFormat="1" ht="26.4" hidden="1" x14ac:dyDescent="0.25">
      <c r="A135" s="29"/>
      <c r="B135" s="30"/>
      <c r="C135" s="30"/>
      <c r="D135" s="50" t="s">
        <v>188</v>
      </c>
      <c r="E135" s="81">
        <f>F135</f>
        <v>0</v>
      </c>
      <c r="F135" s="81"/>
      <c r="G135" s="81"/>
      <c r="H135" s="81"/>
      <c r="I135" s="81"/>
      <c r="J135" s="83"/>
      <c r="K135" s="81"/>
      <c r="L135" s="81"/>
      <c r="M135" s="81"/>
      <c r="N135" s="81"/>
      <c r="O135" s="87"/>
      <c r="P135" s="80">
        <f t="shared" si="20"/>
        <v>0</v>
      </c>
    </row>
    <row r="136" spans="1:16" s="23" customFormat="1" ht="26.4" hidden="1" x14ac:dyDescent="0.25">
      <c r="A136" s="29"/>
      <c r="B136" s="30"/>
      <c r="C136" s="30"/>
      <c r="D136" s="50" t="s">
        <v>189</v>
      </c>
      <c r="E136" s="81">
        <f>F136</f>
        <v>0</v>
      </c>
      <c r="F136" s="81"/>
      <c r="G136" s="81"/>
      <c r="H136" s="81"/>
      <c r="I136" s="81"/>
      <c r="J136" s="83"/>
      <c r="K136" s="81"/>
      <c r="L136" s="81"/>
      <c r="M136" s="81"/>
      <c r="N136" s="81"/>
      <c r="O136" s="87"/>
      <c r="P136" s="80">
        <f t="shared" si="20"/>
        <v>0</v>
      </c>
    </row>
    <row r="137" spans="1:16" s="23" customFormat="1" ht="13.2" hidden="1" x14ac:dyDescent="0.25">
      <c r="A137" s="29" t="s">
        <v>231</v>
      </c>
      <c r="B137" s="30" t="s">
        <v>232</v>
      </c>
      <c r="C137" s="30" t="s">
        <v>226</v>
      </c>
      <c r="D137" s="50" t="s">
        <v>233</v>
      </c>
      <c r="E137" s="81">
        <f>F137+I137</f>
        <v>0</v>
      </c>
      <c r="F137" s="81"/>
      <c r="G137" s="81"/>
      <c r="H137" s="81"/>
      <c r="I137" s="81"/>
      <c r="J137" s="83">
        <f t="shared" si="17"/>
        <v>0</v>
      </c>
      <c r="K137" s="81"/>
      <c r="L137" s="81"/>
      <c r="M137" s="81"/>
      <c r="N137" s="81"/>
      <c r="O137" s="87">
        <f>K137</f>
        <v>0</v>
      </c>
      <c r="P137" s="80">
        <f t="shared" si="20"/>
        <v>0</v>
      </c>
    </row>
    <row r="138" spans="1:16" s="23" customFormat="1" ht="13.2" hidden="1" x14ac:dyDescent="0.25">
      <c r="A138" s="29"/>
      <c r="B138" s="30"/>
      <c r="C138" s="30"/>
      <c r="D138" s="50" t="s">
        <v>184</v>
      </c>
      <c r="E138" s="81">
        <f t="shared" si="16"/>
        <v>0</v>
      </c>
      <c r="F138" s="81"/>
      <c r="G138" s="81"/>
      <c r="H138" s="81"/>
      <c r="I138" s="81"/>
      <c r="J138" s="83"/>
      <c r="K138" s="81"/>
      <c r="L138" s="81"/>
      <c r="M138" s="81"/>
      <c r="N138" s="81"/>
      <c r="O138" s="87"/>
      <c r="P138" s="80">
        <f t="shared" si="20"/>
        <v>0</v>
      </c>
    </row>
    <row r="139" spans="1:16" s="23" customFormat="1" ht="26.4" hidden="1" x14ac:dyDescent="0.25">
      <c r="A139" s="29"/>
      <c r="B139" s="30"/>
      <c r="C139" s="30"/>
      <c r="D139" s="50" t="s">
        <v>234</v>
      </c>
      <c r="E139" s="81"/>
      <c r="F139" s="81"/>
      <c r="G139" s="81"/>
      <c r="H139" s="81"/>
      <c r="I139" s="81"/>
      <c r="J139" s="83"/>
      <c r="K139" s="81"/>
      <c r="L139" s="81"/>
      <c r="M139" s="81"/>
      <c r="N139" s="81"/>
      <c r="O139" s="87"/>
      <c r="P139" s="80">
        <f t="shared" si="20"/>
        <v>0</v>
      </c>
    </row>
    <row r="140" spans="1:16" hidden="1" x14ac:dyDescent="0.3">
      <c r="A140" s="73" t="s">
        <v>235</v>
      </c>
      <c r="B140" s="26" t="s">
        <v>236</v>
      </c>
      <c r="C140" s="26"/>
      <c r="D140" s="43" t="s">
        <v>237</v>
      </c>
      <c r="E140" s="83">
        <f t="shared" si="16"/>
        <v>0</v>
      </c>
      <c r="F140" s="84"/>
      <c r="G140" s="84"/>
      <c r="H140" s="84"/>
      <c r="I140" s="84"/>
      <c r="J140" s="83">
        <f t="shared" si="17"/>
        <v>0</v>
      </c>
      <c r="K140" s="84"/>
      <c r="L140" s="84"/>
      <c r="M140" s="84"/>
      <c r="N140" s="84"/>
      <c r="O140" s="84">
        <f>K140</f>
        <v>0</v>
      </c>
      <c r="P140" s="80">
        <f t="shared" si="20"/>
        <v>0</v>
      </c>
    </row>
    <row r="141" spans="1:16" hidden="1" x14ac:dyDescent="0.3">
      <c r="A141" s="73" t="s">
        <v>238</v>
      </c>
      <c r="B141" s="26" t="s">
        <v>239</v>
      </c>
      <c r="C141" s="26" t="s">
        <v>226</v>
      </c>
      <c r="D141" s="43" t="s">
        <v>240</v>
      </c>
      <c r="E141" s="83">
        <f t="shared" si="16"/>
        <v>0</v>
      </c>
      <c r="F141" s="84"/>
      <c r="G141" s="84"/>
      <c r="H141" s="84"/>
      <c r="I141" s="84"/>
      <c r="J141" s="83">
        <f t="shared" si="17"/>
        <v>0</v>
      </c>
      <c r="K141" s="84">
        <v>0</v>
      </c>
      <c r="L141" s="84"/>
      <c r="M141" s="84"/>
      <c r="N141" s="84"/>
      <c r="O141" s="84">
        <f>K141</f>
        <v>0</v>
      </c>
      <c r="P141" s="80">
        <f t="shared" si="20"/>
        <v>0</v>
      </c>
    </row>
    <row r="142" spans="1:16" ht="16.5" customHeight="1" x14ac:dyDescent="0.3">
      <c r="A142" s="73" t="s">
        <v>241</v>
      </c>
      <c r="B142" s="26" t="s">
        <v>242</v>
      </c>
      <c r="C142" s="26" t="s">
        <v>226</v>
      </c>
      <c r="D142" s="43" t="s">
        <v>243</v>
      </c>
      <c r="E142" s="83">
        <f t="shared" si="16"/>
        <v>7521300</v>
      </c>
      <c r="F142" s="84">
        <v>7521300</v>
      </c>
      <c r="G142" s="84"/>
      <c r="H142" s="84"/>
      <c r="I142" s="84"/>
      <c r="J142" s="83">
        <f t="shared" si="17"/>
        <v>0</v>
      </c>
      <c r="K142" s="84">
        <v>0</v>
      </c>
      <c r="L142" s="84"/>
      <c r="M142" s="84"/>
      <c r="N142" s="84"/>
      <c r="O142" s="84">
        <v>0</v>
      </c>
      <c r="P142" s="80">
        <f t="shared" si="20"/>
        <v>7521300</v>
      </c>
    </row>
    <row r="143" spans="1:16" hidden="1" x14ac:dyDescent="0.3">
      <c r="A143" s="73"/>
      <c r="B143" s="26"/>
      <c r="C143" s="26"/>
      <c r="D143" s="39" t="s">
        <v>184</v>
      </c>
      <c r="E143" s="83">
        <f t="shared" si="16"/>
        <v>0</v>
      </c>
      <c r="F143" s="84"/>
      <c r="G143" s="84"/>
      <c r="H143" s="84"/>
      <c r="I143" s="84"/>
      <c r="J143" s="81">
        <f t="shared" si="17"/>
        <v>0</v>
      </c>
      <c r="K143" s="84"/>
      <c r="L143" s="84"/>
      <c r="M143" s="84"/>
      <c r="N143" s="84"/>
      <c r="O143" s="87">
        <f>K143</f>
        <v>0</v>
      </c>
      <c r="P143" s="82">
        <f t="shared" si="20"/>
        <v>0</v>
      </c>
    </row>
    <row r="144" spans="1:16" s="23" customFormat="1" ht="13.2" hidden="1" x14ac:dyDescent="0.25">
      <c r="A144" s="29"/>
      <c r="B144" s="30"/>
      <c r="C144" s="30"/>
      <c r="D144" s="39" t="s">
        <v>55</v>
      </c>
      <c r="E144" s="81">
        <f>F144</f>
        <v>0</v>
      </c>
      <c r="F144" s="87"/>
      <c r="G144" s="87"/>
      <c r="H144" s="87"/>
      <c r="I144" s="87"/>
      <c r="J144" s="81">
        <f t="shared" si="17"/>
        <v>0</v>
      </c>
      <c r="K144" s="87"/>
      <c r="L144" s="87"/>
      <c r="M144" s="87"/>
      <c r="N144" s="87"/>
      <c r="O144" s="87">
        <f>K144</f>
        <v>0</v>
      </c>
      <c r="P144" s="82">
        <f t="shared" si="20"/>
        <v>0</v>
      </c>
    </row>
    <row r="145" spans="1:18" s="23" customFormat="1" ht="26.4" hidden="1" x14ac:dyDescent="0.25">
      <c r="A145" s="29"/>
      <c r="B145" s="30"/>
      <c r="C145" s="30"/>
      <c r="D145" s="39" t="s">
        <v>185</v>
      </c>
      <c r="E145" s="81">
        <f t="shared" ref="E145:E150" si="21">F145</f>
        <v>0</v>
      </c>
      <c r="F145" s="87"/>
      <c r="G145" s="87"/>
      <c r="H145" s="87"/>
      <c r="I145" s="87"/>
      <c r="J145" s="81"/>
      <c r="K145" s="87"/>
      <c r="L145" s="87"/>
      <c r="M145" s="87"/>
      <c r="N145" s="87"/>
      <c r="O145" s="87"/>
      <c r="P145" s="82">
        <f t="shared" si="20"/>
        <v>0</v>
      </c>
    </row>
    <row r="146" spans="1:18" ht="27" hidden="1" x14ac:dyDescent="0.3">
      <c r="A146" s="73" t="s">
        <v>244</v>
      </c>
      <c r="B146" s="26" t="s">
        <v>245</v>
      </c>
      <c r="C146" s="26"/>
      <c r="D146" s="27" t="s">
        <v>246</v>
      </c>
      <c r="E146" s="81">
        <f t="shared" si="21"/>
        <v>0</v>
      </c>
      <c r="F146" s="83"/>
      <c r="G146" s="83"/>
      <c r="H146" s="83"/>
      <c r="I146" s="83"/>
      <c r="J146" s="83">
        <f>J147+J151</f>
        <v>0</v>
      </c>
      <c r="K146" s="83"/>
      <c r="L146" s="83"/>
      <c r="M146" s="83"/>
      <c r="N146" s="83"/>
      <c r="O146" s="83">
        <f>O147+O151</f>
        <v>0</v>
      </c>
      <c r="P146" s="82">
        <f t="shared" si="20"/>
        <v>0</v>
      </c>
    </row>
    <row r="147" spans="1:18" s="23" customFormat="1" ht="26.4" hidden="1" x14ac:dyDescent="0.25">
      <c r="A147" s="29" t="s">
        <v>247</v>
      </c>
      <c r="B147" s="30" t="s">
        <v>248</v>
      </c>
      <c r="C147" s="30" t="s">
        <v>62</v>
      </c>
      <c r="D147" s="54" t="s">
        <v>249</v>
      </c>
      <c r="E147" s="81">
        <f t="shared" si="21"/>
        <v>0</v>
      </c>
      <c r="F147" s="81"/>
      <c r="G147" s="81"/>
      <c r="H147" s="81"/>
      <c r="I147" s="81"/>
      <c r="J147" s="83">
        <f t="shared" si="17"/>
        <v>0</v>
      </c>
      <c r="K147" s="83"/>
      <c r="L147" s="83"/>
      <c r="M147" s="83"/>
      <c r="N147" s="83"/>
      <c r="O147" s="84">
        <f>K147</f>
        <v>0</v>
      </c>
      <c r="P147" s="82">
        <f t="shared" si="20"/>
        <v>0</v>
      </c>
    </row>
    <row r="148" spans="1:18" s="23" customFormat="1" ht="26.4" hidden="1" x14ac:dyDescent="0.25">
      <c r="A148" s="29"/>
      <c r="B148" s="30"/>
      <c r="C148" s="30"/>
      <c r="D148" s="31" t="s">
        <v>250</v>
      </c>
      <c r="E148" s="81">
        <f t="shared" si="21"/>
        <v>0</v>
      </c>
      <c r="F148" s="81"/>
      <c r="G148" s="81"/>
      <c r="H148" s="81"/>
      <c r="I148" s="81"/>
      <c r="J148" s="81">
        <f t="shared" si="17"/>
        <v>0</v>
      </c>
      <c r="K148" s="81"/>
      <c r="L148" s="81"/>
      <c r="M148" s="81"/>
      <c r="N148" s="81"/>
      <c r="O148" s="87">
        <f>K148</f>
        <v>0</v>
      </c>
      <c r="P148" s="82">
        <f t="shared" si="20"/>
        <v>0</v>
      </c>
    </row>
    <row r="149" spans="1:18" hidden="1" x14ac:dyDescent="0.3">
      <c r="A149" s="73" t="s">
        <v>251</v>
      </c>
      <c r="B149" s="26" t="s">
        <v>252</v>
      </c>
      <c r="C149" s="26" t="s">
        <v>253</v>
      </c>
      <c r="D149" s="34" t="s">
        <v>254</v>
      </c>
      <c r="E149" s="83">
        <f t="shared" si="21"/>
        <v>0</v>
      </c>
      <c r="F149" s="83"/>
      <c r="G149" s="83"/>
      <c r="H149" s="83"/>
      <c r="I149" s="83"/>
      <c r="J149" s="83"/>
      <c r="K149" s="83"/>
      <c r="L149" s="83"/>
      <c r="M149" s="83"/>
      <c r="N149" s="83"/>
      <c r="O149" s="84"/>
      <c r="P149" s="80">
        <f t="shared" si="20"/>
        <v>0</v>
      </c>
    </row>
    <row r="150" spans="1:18" s="23" customFormat="1" ht="13.2" hidden="1" x14ac:dyDescent="0.25">
      <c r="A150" s="29"/>
      <c r="B150" s="30"/>
      <c r="C150" s="30"/>
      <c r="D150" s="32" t="s">
        <v>55</v>
      </c>
      <c r="E150" s="81">
        <f t="shared" si="21"/>
        <v>0</v>
      </c>
      <c r="F150" s="81"/>
      <c r="G150" s="81"/>
      <c r="H150" s="81"/>
      <c r="I150" s="81"/>
      <c r="J150" s="81"/>
      <c r="K150" s="81"/>
      <c r="L150" s="81"/>
      <c r="M150" s="81"/>
      <c r="N150" s="81"/>
      <c r="O150" s="87"/>
      <c r="P150" s="82">
        <f t="shared" si="20"/>
        <v>0</v>
      </c>
    </row>
    <row r="151" spans="1:18" s="23" customFormat="1" ht="13.2" hidden="1" x14ac:dyDescent="0.25">
      <c r="A151" s="29" t="s">
        <v>255</v>
      </c>
      <c r="B151" s="30" t="s">
        <v>256</v>
      </c>
      <c r="C151" s="30" t="s">
        <v>62</v>
      </c>
      <c r="D151" s="52" t="s">
        <v>257</v>
      </c>
      <c r="E151" s="81">
        <f>F151</f>
        <v>0</v>
      </c>
      <c r="F151" s="87"/>
      <c r="G151" s="87"/>
      <c r="H151" s="87"/>
      <c r="I151" s="87"/>
      <c r="J151" s="83">
        <f t="shared" si="17"/>
        <v>0</v>
      </c>
      <c r="K151" s="84"/>
      <c r="L151" s="84"/>
      <c r="M151" s="84"/>
      <c r="N151" s="84"/>
      <c r="O151" s="84">
        <f>K151</f>
        <v>0</v>
      </c>
      <c r="P151" s="82">
        <f t="shared" si="20"/>
        <v>0</v>
      </c>
    </row>
    <row r="152" spans="1:18" s="23" customFormat="1" ht="26.4" hidden="1" x14ac:dyDescent="0.25">
      <c r="A152" s="29"/>
      <c r="B152" s="30"/>
      <c r="C152" s="30"/>
      <c r="D152" s="39" t="s">
        <v>190</v>
      </c>
      <c r="E152" s="81">
        <f>F152</f>
        <v>0</v>
      </c>
      <c r="F152" s="87"/>
      <c r="G152" s="87"/>
      <c r="H152" s="87"/>
      <c r="I152" s="87"/>
      <c r="J152" s="81">
        <f t="shared" si="17"/>
        <v>0</v>
      </c>
      <c r="K152" s="87"/>
      <c r="L152" s="87"/>
      <c r="M152" s="87"/>
      <c r="N152" s="87"/>
      <c r="O152" s="87">
        <f>K152</f>
        <v>0</v>
      </c>
      <c r="P152" s="82">
        <f t="shared" si="20"/>
        <v>0</v>
      </c>
    </row>
    <row r="153" spans="1:18" s="23" customFormat="1" ht="13.2" hidden="1" x14ac:dyDescent="0.25">
      <c r="A153" s="29" t="s">
        <v>258</v>
      </c>
      <c r="B153" s="30"/>
      <c r="C153" s="30"/>
      <c r="D153" s="34"/>
      <c r="E153" s="81">
        <f>F153</f>
        <v>0</v>
      </c>
      <c r="F153" s="87"/>
      <c r="G153" s="87"/>
      <c r="H153" s="87"/>
      <c r="I153" s="87"/>
      <c r="J153" s="81">
        <f>L153+O153</f>
        <v>0</v>
      </c>
      <c r="K153" s="87"/>
      <c r="L153" s="87"/>
      <c r="M153" s="87"/>
      <c r="N153" s="87"/>
      <c r="O153" s="87">
        <f>K153</f>
        <v>0</v>
      </c>
      <c r="P153" s="82">
        <f t="shared" si="20"/>
        <v>0</v>
      </c>
    </row>
    <row r="154" spans="1:18" ht="26.4" x14ac:dyDescent="0.3">
      <c r="A154" s="14" t="s">
        <v>259</v>
      </c>
      <c r="B154" s="102"/>
      <c r="C154" s="100"/>
      <c r="D154" s="103" t="s">
        <v>260</v>
      </c>
      <c r="E154" s="101">
        <f>E156</f>
        <v>53740310</v>
      </c>
      <c r="F154" s="101">
        <f t="shared" ref="F154:P154" si="22">F156</f>
        <v>53740310</v>
      </c>
      <c r="G154" s="101">
        <f t="shared" si="22"/>
        <v>11993</v>
      </c>
      <c r="H154" s="101">
        <f t="shared" si="22"/>
        <v>100000</v>
      </c>
      <c r="I154" s="101">
        <f t="shared" si="22"/>
        <v>0</v>
      </c>
      <c r="J154" s="101">
        <f t="shared" si="22"/>
        <v>500000</v>
      </c>
      <c r="K154" s="101">
        <f>K156</f>
        <v>500000</v>
      </c>
      <c r="L154" s="101">
        <f t="shared" si="22"/>
        <v>0</v>
      </c>
      <c r="M154" s="101">
        <f t="shared" si="22"/>
        <v>0</v>
      </c>
      <c r="N154" s="101">
        <f t="shared" si="22"/>
        <v>0</v>
      </c>
      <c r="O154" s="101">
        <f t="shared" si="22"/>
        <v>500000</v>
      </c>
      <c r="P154" s="101">
        <f t="shared" si="22"/>
        <v>54240310</v>
      </c>
      <c r="R154" s="18"/>
    </row>
    <row r="155" spans="1:18" s="23" customFormat="1" ht="39.6" hidden="1" x14ac:dyDescent="0.25">
      <c r="A155" s="29"/>
      <c r="B155" s="47"/>
      <c r="C155" s="30"/>
      <c r="D155" s="22" t="s">
        <v>261</v>
      </c>
      <c r="E155" s="87">
        <f>E227+E243</f>
        <v>16480400</v>
      </c>
      <c r="F155" s="87">
        <f>F227+F243</f>
        <v>16480400</v>
      </c>
      <c r="G155" s="87"/>
      <c r="H155" s="87"/>
      <c r="I155" s="87"/>
      <c r="J155" s="87">
        <f t="shared" ref="J155:O155" si="23">J243</f>
        <v>0</v>
      </c>
      <c r="K155" s="87">
        <f t="shared" si="23"/>
        <v>0</v>
      </c>
      <c r="L155" s="87">
        <f t="shared" si="23"/>
        <v>0</v>
      </c>
      <c r="M155" s="87">
        <f t="shared" si="23"/>
        <v>0</v>
      </c>
      <c r="N155" s="87">
        <f t="shared" si="23"/>
        <v>0</v>
      </c>
      <c r="O155" s="87">
        <f t="shared" si="23"/>
        <v>0</v>
      </c>
      <c r="P155" s="87">
        <f t="shared" ref="P155:P173" si="24">E155+J155</f>
        <v>16480400</v>
      </c>
    </row>
    <row r="156" spans="1:18" ht="26.4" x14ac:dyDescent="0.3">
      <c r="A156" s="73" t="s">
        <v>262</v>
      </c>
      <c r="B156" s="41"/>
      <c r="C156" s="16"/>
      <c r="D156" s="22" t="s">
        <v>260</v>
      </c>
      <c r="E156" s="80">
        <f>F156+I156</f>
        <v>53740310</v>
      </c>
      <c r="F156" s="85">
        <f>F157+F159+F161+F166+F168+F175+F176+F177+F178+F180+F182+F184+F186+F188+F190+F192+F196+F200+F202+F204+F206+F208+F210+F213+F215+F216+F218+F219+F221+F225+F226+F228+F231+F232+F239+F244+F246+F241+F237+F223+F247+F242</f>
        <v>53740310</v>
      </c>
      <c r="G156" s="85">
        <f t="shared" ref="G156:O156" si="25">G157+G159+G161+G166+G168+G175+G176+G177+G178+G180+G182+G184+G186+G188+G190+G192+G196+G200+G202+G204+G206+G208+G210+G213+G215+G216+G218+G219+G221+G225+G226+G228+G231+G232+G239+G241+G244+G246+G242+G237+G223</f>
        <v>11993</v>
      </c>
      <c r="H156" s="85">
        <f t="shared" si="25"/>
        <v>100000</v>
      </c>
      <c r="I156" s="85">
        <f t="shared" si="25"/>
        <v>0</v>
      </c>
      <c r="J156" s="85">
        <f>J157+J159+J161+J166+J168+J175+J176+J177+J178+J180+J182+J184+J186+J188+J190+J192+J196+J200+J202+J204+J206+J208+J210+J213+J215+J216+J218+J219+J221+J225+J226+J228+J231+J232+J239+J241+J244+J246+J242+J237+J223+J247</f>
        <v>500000</v>
      </c>
      <c r="K156" s="85">
        <f t="shared" si="25"/>
        <v>500000</v>
      </c>
      <c r="L156" s="85">
        <f t="shared" si="25"/>
        <v>0</v>
      </c>
      <c r="M156" s="85">
        <f t="shared" si="25"/>
        <v>0</v>
      </c>
      <c r="N156" s="85">
        <f t="shared" si="25"/>
        <v>0</v>
      </c>
      <c r="O156" s="85">
        <f t="shared" si="25"/>
        <v>500000</v>
      </c>
      <c r="P156" s="85">
        <f>P157+P159+P161+P166+P168+P175+P176+P177+P178+P180+P182+P184+P186+P188+P190+P192+P196+P200+P202+P204+P206+P208+P210+P213+P215+P216+P218+P219+P221+P225+P226+P228+P231+P232+P239+P241+P244+P246+P242+P237+P223+P247</f>
        <v>54240310</v>
      </c>
    </row>
    <row r="157" spans="1:18" ht="26.4" x14ac:dyDescent="0.3">
      <c r="A157" s="73" t="s">
        <v>263</v>
      </c>
      <c r="B157" s="26" t="s">
        <v>34</v>
      </c>
      <c r="C157" s="26" t="s">
        <v>27</v>
      </c>
      <c r="D157" s="43" t="s">
        <v>116</v>
      </c>
      <c r="E157" s="83">
        <f t="shared" ref="E157:E199" si="26">F157+I157</f>
        <v>15531660</v>
      </c>
      <c r="F157" s="85">
        <v>15531660</v>
      </c>
      <c r="G157" s="84">
        <v>11993</v>
      </c>
      <c r="H157" s="84">
        <v>100000</v>
      </c>
      <c r="I157" s="84"/>
      <c r="J157" s="83">
        <f t="shared" ref="J157:J199" si="27">L157+O157</f>
        <v>500000</v>
      </c>
      <c r="K157" s="105">
        <v>500000</v>
      </c>
      <c r="L157" s="105"/>
      <c r="M157" s="105"/>
      <c r="N157" s="105"/>
      <c r="O157" s="105">
        <f>K157</f>
        <v>500000</v>
      </c>
      <c r="P157" s="80">
        <f t="shared" si="24"/>
        <v>16031660</v>
      </c>
    </row>
    <row r="158" spans="1:18" ht="39.6" hidden="1" x14ac:dyDescent="0.3">
      <c r="A158" s="73" t="s">
        <v>264</v>
      </c>
      <c r="B158" s="41" t="s">
        <v>265</v>
      </c>
      <c r="C158" s="37"/>
      <c r="D158" s="28" t="s">
        <v>266</v>
      </c>
      <c r="E158" s="83">
        <f t="shared" si="26"/>
        <v>15531660</v>
      </c>
      <c r="F158" s="85">
        <v>15531660</v>
      </c>
      <c r="G158" s="84">
        <v>11993</v>
      </c>
      <c r="H158" s="84">
        <v>100000</v>
      </c>
      <c r="I158" s="84">
        <f t="shared" ref="I158:O158" si="28">I159+I161</f>
        <v>0</v>
      </c>
      <c r="J158" s="84">
        <f t="shared" si="28"/>
        <v>0</v>
      </c>
      <c r="K158" s="84"/>
      <c r="L158" s="84"/>
      <c r="M158" s="84"/>
      <c r="N158" s="84"/>
      <c r="O158" s="84">
        <f t="shared" si="28"/>
        <v>0</v>
      </c>
      <c r="P158" s="80">
        <f t="shared" si="24"/>
        <v>15531660</v>
      </c>
    </row>
    <row r="159" spans="1:18" s="23" customFormat="1" ht="26.4" hidden="1" x14ac:dyDescent="0.25">
      <c r="A159" s="29" t="s">
        <v>267</v>
      </c>
      <c r="B159" s="47" t="s">
        <v>268</v>
      </c>
      <c r="C159" s="55" t="s">
        <v>41</v>
      </c>
      <c r="D159" s="56" t="s">
        <v>269</v>
      </c>
      <c r="E159" s="83">
        <f t="shared" si="26"/>
        <v>0</v>
      </c>
      <c r="F159" s="84"/>
      <c r="G159" s="84"/>
      <c r="H159" s="84"/>
      <c r="I159" s="87"/>
      <c r="J159" s="83">
        <f t="shared" si="27"/>
        <v>0</v>
      </c>
      <c r="K159" s="87"/>
      <c r="L159" s="87"/>
      <c r="M159" s="87"/>
      <c r="N159" s="87"/>
      <c r="O159" s="87"/>
      <c r="P159" s="80">
        <f t="shared" si="24"/>
        <v>0</v>
      </c>
    </row>
    <row r="160" spans="1:18" ht="66.75" hidden="1" customHeight="1" x14ac:dyDescent="0.3">
      <c r="A160" s="73"/>
      <c r="B160" s="41"/>
      <c r="C160" s="57"/>
      <c r="D160" s="28" t="s">
        <v>270</v>
      </c>
      <c r="E160" s="83">
        <f t="shared" si="26"/>
        <v>0</v>
      </c>
      <c r="F160" s="87"/>
      <c r="G160" s="87"/>
      <c r="H160" s="87"/>
      <c r="I160" s="84"/>
      <c r="J160" s="83">
        <f t="shared" si="27"/>
        <v>0</v>
      </c>
      <c r="K160" s="84"/>
      <c r="L160" s="84"/>
      <c r="M160" s="84"/>
      <c r="N160" s="84"/>
      <c r="O160" s="84"/>
      <c r="P160" s="80">
        <f t="shared" si="24"/>
        <v>0</v>
      </c>
    </row>
    <row r="161" spans="1:16" s="23" customFormat="1" ht="26.4" hidden="1" x14ac:dyDescent="0.25">
      <c r="A161" s="29" t="s">
        <v>271</v>
      </c>
      <c r="B161" s="47" t="s">
        <v>272</v>
      </c>
      <c r="C161" s="55" t="s">
        <v>273</v>
      </c>
      <c r="D161" s="50" t="s">
        <v>274</v>
      </c>
      <c r="E161" s="83">
        <f t="shared" si="26"/>
        <v>0</v>
      </c>
      <c r="F161" s="84"/>
      <c r="G161" s="84"/>
      <c r="H161" s="84"/>
      <c r="I161" s="87"/>
      <c r="J161" s="83">
        <f t="shared" si="27"/>
        <v>0</v>
      </c>
      <c r="K161" s="87"/>
      <c r="L161" s="87"/>
      <c r="M161" s="87"/>
      <c r="N161" s="87"/>
      <c r="O161" s="87"/>
      <c r="P161" s="80">
        <f t="shared" si="24"/>
        <v>0</v>
      </c>
    </row>
    <row r="162" spans="1:16" ht="67.5" hidden="1" customHeight="1" x14ac:dyDescent="0.3">
      <c r="A162" s="73"/>
      <c r="B162" s="41"/>
      <c r="C162" s="57"/>
      <c r="D162" s="28" t="s">
        <v>270</v>
      </c>
      <c r="E162" s="83">
        <f t="shared" si="26"/>
        <v>0</v>
      </c>
      <c r="F162" s="87"/>
      <c r="G162" s="87"/>
      <c r="H162" s="87"/>
      <c r="I162" s="84"/>
      <c r="J162" s="83">
        <f t="shared" si="27"/>
        <v>0</v>
      </c>
      <c r="K162" s="84"/>
      <c r="L162" s="84"/>
      <c r="M162" s="84"/>
      <c r="N162" s="84"/>
      <c r="O162" s="84"/>
      <c r="P162" s="80">
        <f t="shared" si="24"/>
        <v>0</v>
      </c>
    </row>
    <row r="163" spans="1:16" ht="26.4" hidden="1" x14ac:dyDescent="0.3">
      <c r="A163" s="73">
        <v>1513017</v>
      </c>
      <c r="B163" s="41" t="s">
        <v>275</v>
      </c>
      <c r="C163" s="37" t="s">
        <v>273</v>
      </c>
      <c r="D163" s="28" t="s">
        <v>276</v>
      </c>
      <c r="E163" s="83">
        <f t="shared" si="26"/>
        <v>0</v>
      </c>
      <c r="F163" s="84"/>
      <c r="G163" s="84"/>
      <c r="H163" s="84"/>
      <c r="I163" s="84"/>
      <c r="J163" s="83">
        <f t="shared" si="27"/>
        <v>0</v>
      </c>
      <c r="K163" s="84"/>
      <c r="L163" s="84"/>
      <c r="M163" s="84"/>
      <c r="N163" s="84"/>
      <c r="O163" s="84"/>
      <c r="P163" s="80">
        <f t="shared" si="24"/>
        <v>0</v>
      </c>
    </row>
    <row r="164" spans="1:16" ht="39.6" hidden="1" x14ac:dyDescent="0.3">
      <c r="A164" s="73"/>
      <c r="B164" s="41"/>
      <c r="C164" s="37"/>
      <c r="D164" s="28" t="s">
        <v>277</v>
      </c>
      <c r="E164" s="83">
        <f t="shared" si="26"/>
        <v>0</v>
      </c>
      <c r="F164" s="84"/>
      <c r="G164" s="84"/>
      <c r="H164" s="84"/>
      <c r="I164" s="84"/>
      <c r="J164" s="83">
        <f t="shared" si="27"/>
        <v>0</v>
      </c>
      <c r="K164" s="84"/>
      <c r="L164" s="84"/>
      <c r="M164" s="84"/>
      <c r="N164" s="84"/>
      <c r="O164" s="84"/>
      <c r="P164" s="80">
        <f t="shared" si="24"/>
        <v>0</v>
      </c>
    </row>
    <row r="165" spans="1:16" ht="26.4" hidden="1" x14ac:dyDescent="0.3">
      <c r="A165" s="73" t="s">
        <v>278</v>
      </c>
      <c r="B165" s="41" t="s">
        <v>279</v>
      </c>
      <c r="C165" s="37"/>
      <c r="D165" s="28" t="s">
        <v>280</v>
      </c>
      <c r="E165" s="83">
        <f t="shared" si="26"/>
        <v>0</v>
      </c>
      <c r="F165" s="84"/>
      <c r="G165" s="84"/>
      <c r="H165" s="84"/>
      <c r="I165" s="84">
        <f>I166+I168+I170</f>
        <v>0</v>
      </c>
      <c r="J165" s="83">
        <f t="shared" si="27"/>
        <v>0</v>
      </c>
      <c r="K165" s="84"/>
      <c r="L165" s="84"/>
      <c r="M165" s="84"/>
      <c r="N165" s="84"/>
      <c r="O165" s="84">
        <f>O166+O168+O170</f>
        <v>0</v>
      </c>
      <c r="P165" s="80">
        <f t="shared" si="24"/>
        <v>0</v>
      </c>
    </row>
    <row r="166" spans="1:16" s="23" customFormat="1" ht="26.4" hidden="1" x14ac:dyDescent="0.25">
      <c r="A166" s="29" t="s">
        <v>281</v>
      </c>
      <c r="B166" s="47" t="s">
        <v>282</v>
      </c>
      <c r="C166" s="55" t="s">
        <v>41</v>
      </c>
      <c r="D166" s="22" t="s">
        <v>283</v>
      </c>
      <c r="E166" s="83">
        <f t="shared" si="26"/>
        <v>0</v>
      </c>
      <c r="F166" s="84"/>
      <c r="G166" s="84"/>
      <c r="H166" s="84"/>
      <c r="I166" s="87"/>
      <c r="J166" s="83">
        <f t="shared" si="27"/>
        <v>0</v>
      </c>
      <c r="K166" s="87"/>
      <c r="L166" s="87"/>
      <c r="M166" s="87"/>
      <c r="N166" s="87"/>
      <c r="O166" s="87"/>
      <c r="P166" s="80">
        <f t="shared" si="24"/>
        <v>0</v>
      </c>
    </row>
    <row r="167" spans="1:16" ht="42.75" hidden="1" customHeight="1" x14ac:dyDescent="0.3">
      <c r="A167" s="73"/>
      <c r="B167" s="41"/>
      <c r="C167" s="57"/>
      <c r="D167" s="28" t="s">
        <v>284</v>
      </c>
      <c r="E167" s="83">
        <f t="shared" si="26"/>
        <v>0</v>
      </c>
      <c r="F167" s="87"/>
      <c r="G167" s="87"/>
      <c r="H167" s="87"/>
      <c r="I167" s="84"/>
      <c r="J167" s="83">
        <f t="shared" si="27"/>
        <v>0</v>
      </c>
      <c r="K167" s="84"/>
      <c r="L167" s="84"/>
      <c r="M167" s="84"/>
      <c r="N167" s="84"/>
      <c r="O167" s="84"/>
      <c r="P167" s="80">
        <f t="shared" si="24"/>
        <v>0</v>
      </c>
    </row>
    <row r="168" spans="1:16" s="23" customFormat="1" ht="26.4" hidden="1" x14ac:dyDescent="0.25">
      <c r="A168" s="29" t="s">
        <v>285</v>
      </c>
      <c r="B168" s="47" t="s">
        <v>286</v>
      </c>
      <c r="C168" s="55" t="s">
        <v>273</v>
      </c>
      <c r="D168" s="50" t="s">
        <v>287</v>
      </c>
      <c r="E168" s="83">
        <f t="shared" si="26"/>
        <v>0</v>
      </c>
      <c r="F168" s="84"/>
      <c r="G168" s="84"/>
      <c r="H168" s="84"/>
      <c r="I168" s="87"/>
      <c r="J168" s="83">
        <f t="shared" si="27"/>
        <v>0</v>
      </c>
      <c r="K168" s="87"/>
      <c r="L168" s="87"/>
      <c r="M168" s="87"/>
      <c r="N168" s="87"/>
      <c r="O168" s="87"/>
      <c r="P168" s="80">
        <f t="shared" si="24"/>
        <v>0</v>
      </c>
    </row>
    <row r="169" spans="1:16" ht="42" hidden="1" customHeight="1" x14ac:dyDescent="0.3">
      <c r="A169" s="73"/>
      <c r="B169" s="41"/>
      <c r="C169" s="57"/>
      <c r="D169" s="28" t="s">
        <v>284</v>
      </c>
      <c r="E169" s="83">
        <f t="shared" si="26"/>
        <v>0</v>
      </c>
      <c r="F169" s="87"/>
      <c r="G169" s="87"/>
      <c r="H169" s="87"/>
      <c r="I169" s="84"/>
      <c r="J169" s="83">
        <f t="shared" si="27"/>
        <v>0</v>
      </c>
      <c r="K169" s="84"/>
      <c r="L169" s="84"/>
      <c r="M169" s="84"/>
      <c r="N169" s="84"/>
      <c r="O169" s="84"/>
      <c r="P169" s="80">
        <f t="shared" si="24"/>
        <v>0</v>
      </c>
    </row>
    <row r="170" spans="1:16" s="23" customFormat="1" ht="13.2" hidden="1" x14ac:dyDescent="0.25">
      <c r="A170" s="29" t="s">
        <v>288</v>
      </c>
      <c r="B170" s="47" t="s">
        <v>289</v>
      </c>
      <c r="C170" s="55" t="s">
        <v>273</v>
      </c>
      <c r="D170" s="50" t="s">
        <v>290</v>
      </c>
      <c r="E170" s="83">
        <f t="shared" si="26"/>
        <v>0</v>
      </c>
      <c r="F170" s="84"/>
      <c r="G170" s="84"/>
      <c r="H170" s="84"/>
      <c r="I170" s="87"/>
      <c r="J170" s="83">
        <f t="shared" si="27"/>
        <v>0</v>
      </c>
      <c r="K170" s="87"/>
      <c r="L170" s="87"/>
      <c r="M170" s="87"/>
      <c r="N170" s="87"/>
      <c r="O170" s="87"/>
      <c r="P170" s="80">
        <f t="shared" si="24"/>
        <v>0</v>
      </c>
    </row>
    <row r="171" spans="1:16" ht="39.6" hidden="1" x14ac:dyDescent="0.3">
      <c r="A171" s="73"/>
      <c r="B171" s="41"/>
      <c r="C171" s="57"/>
      <c r="D171" s="28" t="s">
        <v>291</v>
      </c>
      <c r="E171" s="83">
        <f t="shared" si="26"/>
        <v>0</v>
      </c>
      <c r="F171" s="87"/>
      <c r="G171" s="87"/>
      <c r="H171" s="87"/>
      <c r="I171" s="84"/>
      <c r="J171" s="83">
        <f t="shared" si="27"/>
        <v>0</v>
      </c>
      <c r="K171" s="84"/>
      <c r="L171" s="84"/>
      <c r="M171" s="84"/>
      <c r="N171" s="84"/>
      <c r="O171" s="84"/>
      <c r="P171" s="80">
        <f t="shared" si="24"/>
        <v>0</v>
      </c>
    </row>
    <row r="172" spans="1:16" ht="40.200000000000003" hidden="1" x14ac:dyDescent="0.3">
      <c r="A172" s="73">
        <v>1513028</v>
      </c>
      <c r="B172" s="41" t="s">
        <v>292</v>
      </c>
      <c r="C172" s="26" t="s">
        <v>273</v>
      </c>
      <c r="D172" s="27" t="s">
        <v>293</v>
      </c>
      <c r="E172" s="83">
        <f t="shared" si="26"/>
        <v>0</v>
      </c>
      <c r="F172" s="84"/>
      <c r="G172" s="84"/>
      <c r="H172" s="84"/>
      <c r="I172" s="84"/>
      <c r="J172" s="83">
        <f t="shared" si="27"/>
        <v>0</v>
      </c>
      <c r="K172" s="84"/>
      <c r="L172" s="84"/>
      <c r="M172" s="84"/>
      <c r="N172" s="84"/>
      <c r="O172" s="84"/>
      <c r="P172" s="80">
        <f t="shared" si="24"/>
        <v>0</v>
      </c>
    </row>
    <row r="173" spans="1:16" ht="39.6" hidden="1" x14ac:dyDescent="0.3">
      <c r="A173" s="73"/>
      <c r="B173" s="41"/>
      <c r="C173" s="26"/>
      <c r="D173" s="28" t="s">
        <v>291</v>
      </c>
      <c r="E173" s="83">
        <f t="shared" si="26"/>
        <v>0</v>
      </c>
      <c r="F173" s="84"/>
      <c r="G173" s="84"/>
      <c r="H173" s="84"/>
      <c r="I173" s="84">
        <f>I172</f>
        <v>0</v>
      </c>
      <c r="J173" s="83">
        <f t="shared" si="27"/>
        <v>0</v>
      </c>
      <c r="K173" s="84"/>
      <c r="L173" s="84"/>
      <c r="M173" s="84"/>
      <c r="N173" s="84"/>
      <c r="O173" s="84">
        <f>O172</f>
        <v>0</v>
      </c>
      <c r="P173" s="80">
        <f t="shared" si="24"/>
        <v>0</v>
      </c>
    </row>
    <row r="174" spans="1:16" ht="26.4" hidden="1" x14ac:dyDescent="0.3">
      <c r="A174" s="73" t="s">
        <v>294</v>
      </c>
      <c r="B174" s="41" t="s">
        <v>295</v>
      </c>
      <c r="C174" s="26"/>
      <c r="D174" s="28" t="s">
        <v>296</v>
      </c>
      <c r="E174" s="83">
        <f>SUM(E175:E178)</f>
        <v>0</v>
      </c>
      <c r="F174" s="84"/>
      <c r="G174" s="84"/>
      <c r="H174" s="84"/>
      <c r="I174" s="83">
        <f>SUM(I175:I178)</f>
        <v>0</v>
      </c>
      <c r="J174" s="83">
        <f>SUM(J175:J178)</f>
        <v>0</v>
      </c>
      <c r="K174" s="83"/>
      <c r="L174" s="83"/>
      <c r="M174" s="83"/>
      <c r="N174" s="83"/>
      <c r="O174" s="83">
        <f>SUM(O175:O178)</f>
        <v>0</v>
      </c>
      <c r="P174" s="80">
        <f>SUM(P175:P178)</f>
        <v>0</v>
      </c>
    </row>
    <row r="175" spans="1:16" hidden="1" x14ac:dyDescent="0.3">
      <c r="A175" s="73" t="s">
        <v>297</v>
      </c>
      <c r="B175" s="41" t="s">
        <v>298</v>
      </c>
      <c r="C175" s="26" t="s">
        <v>41</v>
      </c>
      <c r="D175" s="28" t="s">
        <v>299</v>
      </c>
      <c r="E175" s="83">
        <f>F175+I175</f>
        <v>0</v>
      </c>
      <c r="F175" s="83"/>
      <c r="G175" s="83"/>
      <c r="H175" s="83"/>
      <c r="I175" s="84"/>
      <c r="J175" s="83">
        <f>L175+O175</f>
        <v>0</v>
      </c>
      <c r="K175" s="84"/>
      <c r="L175" s="84"/>
      <c r="M175" s="84"/>
      <c r="N175" s="84"/>
      <c r="O175" s="84"/>
      <c r="P175" s="80">
        <f t="shared" ref="P175:P247" si="29">E175+J175</f>
        <v>0</v>
      </c>
    </row>
    <row r="176" spans="1:16" ht="0.6" customHeight="1" x14ac:dyDescent="0.3">
      <c r="A176" s="73" t="s">
        <v>300</v>
      </c>
      <c r="B176" s="37" t="s">
        <v>301</v>
      </c>
      <c r="C176" s="26" t="s">
        <v>142</v>
      </c>
      <c r="D176" s="28" t="s">
        <v>302</v>
      </c>
      <c r="E176" s="83">
        <f>F176+I176</f>
        <v>0</v>
      </c>
      <c r="F176" s="84"/>
      <c r="G176" s="84"/>
      <c r="H176" s="84"/>
      <c r="I176" s="84"/>
      <c r="J176" s="83">
        <f>L176+O176</f>
        <v>0</v>
      </c>
      <c r="K176" s="84"/>
      <c r="L176" s="84"/>
      <c r="M176" s="84"/>
      <c r="N176" s="84"/>
      <c r="O176" s="84"/>
      <c r="P176" s="80">
        <f t="shared" si="29"/>
        <v>0</v>
      </c>
    </row>
    <row r="177" spans="1:16" ht="26.4" hidden="1" x14ac:dyDescent="0.3">
      <c r="A177" s="73" t="s">
        <v>303</v>
      </c>
      <c r="B177" s="37" t="s">
        <v>304</v>
      </c>
      <c r="C177" s="26" t="s">
        <v>142</v>
      </c>
      <c r="D177" s="28" t="s">
        <v>305</v>
      </c>
      <c r="E177" s="83">
        <f>F177+I177</f>
        <v>0</v>
      </c>
      <c r="F177" s="84"/>
      <c r="G177" s="84"/>
      <c r="H177" s="84"/>
      <c r="I177" s="84"/>
      <c r="J177" s="83">
        <f>L177+O177</f>
        <v>0</v>
      </c>
      <c r="K177" s="84"/>
      <c r="L177" s="84"/>
      <c r="M177" s="84"/>
      <c r="N177" s="84"/>
      <c r="O177" s="84"/>
      <c r="P177" s="80">
        <f t="shared" si="29"/>
        <v>0</v>
      </c>
    </row>
    <row r="178" spans="1:16" ht="26.4" hidden="1" x14ac:dyDescent="0.3">
      <c r="A178" s="73" t="s">
        <v>306</v>
      </c>
      <c r="B178" s="37" t="s">
        <v>307</v>
      </c>
      <c r="C178" s="26" t="s">
        <v>142</v>
      </c>
      <c r="D178" s="28" t="s">
        <v>308</v>
      </c>
      <c r="E178" s="83">
        <f>F178+I178</f>
        <v>0</v>
      </c>
      <c r="F178" s="84"/>
      <c r="G178" s="84"/>
      <c r="H178" s="84"/>
      <c r="I178" s="84"/>
      <c r="J178" s="83">
        <f>L178+O178</f>
        <v>0</v>
      </c>
      <c r="K178" s="84"/>
      <c r="L178" s="84"/>
      <c r="M178" s="84"/>
      <c r="N178" s="84"/>
      <c r="O178" s="84"/>
      <c r="P178" s="80">
        <f t="shared" si="29"/>
        <v>0</v>
      </c>
    </row>
    <row r="179" spans="1:16" hidden="1" x14ac:dyDescent="0.3">
      <c r="A179" s="73" t="s">
        <v>309</v>
      </c>
      <c r="B179" s="41" t="s">
        <v>310</v>
      </c>
      <c r="C179" s="37"/>
      <c r="D179" s="43" t="s">
        <v>311</v>
      </c>
      <c r="E179" s="83">
        <f t="shared" si="26"/>
        <v>0</v>
      </c>
      <c r="F179" s="84"/>
      <c r="G179" s="84"/>
      <c r="H179" s="84"/>
      <c r="I179" s="84">
        <f>I180+I182+I184+I186+I188+I190+I192+I194+I196</f>
        <v>0</v>
      </c>
      <c r="J179" s="83">
        <f t="shared" si="27"/>
        <v>0</v>
      </c>
      <c r="K179" s="84"/>
      <c r="L179" s="84"/>
      <c r="M179" s="84"/>
      <c r="N179" s="84"/>
      <c r="O179" s="84">
        <f>O180+O182+O184+O186+O188+O190+O192+O194+O196</f>
        <v>0</v>
      </c>
      <c r="P179" s="80">
        <f t="shared" si="29"/>
        <v>0</v>
      </c>
    </row>
    <row r="180" spans="1:16" hidden="1" x14ac:dyDescent="0.3">
      <c r="A180" s="73" t="s">
        <v>312</v>
      </c>
      <c r="B180" s="41" t="s">
        <v>313</v>
      </c>
      <c r="C180" s="37" t="s">
        <v>314</v>
      </c>
      <c r="D180" s="28" t="s">
        <v>315</v>
      </c>
      <c r="E180" s="83">
        <f t="shared" si="26"/>
        <v>0</v>
      </c>
      <c r="F180" s="84"/>
      <c r="G180" s="84"/>
      <c r="H180" s="84"/>
      <c r="I180" s="84"/>
      <c r="J180" s="83">
        <f t="shared" si="27"/>
        <v>0</v>
      </c>
      <c r="K180" s="84"/>
      <c r="L180" s="84"/>
      <c r="M180" s="84"/>
      <c r="N180" s="84"/>
      <c r="O180" s="84"/>
      <c r="P180" s="80">
        <f t="shared" si="29"/>
        <v>0</v>
      </c>
    </row>
    <row r="181" spans="1:16" ht="105.6" hidden="1" x14ac:dyDescent="0.3">
      <c r="A181" s="73"/>
      <c r="B181" s="41"/>
      <c r="C181" s="37"/>
      <c r="D181" s="28" t="s">
        <v>316</v>
      </c>
      <c r="E181" s="83">
        <f t="shared" si="26"/>
        <v>0</v>
      </c>
      <c r="F181" s="84"/>
      <c r="G181" s="84"/>
      <c r="H181" s="84"/>
      <c r="I181" s="84"/>
      <c r="J181" s="83">
        <f t="shared" si="27"/>
        <v>0</v>
      </c>
      <c r="K181" s="84"/>
      <c r="L181" s="84"/>
      <c r="M181" s="84"/>
      <c r="N181" s="84"/>
      <c r="O181" s="84"/>
      <c r="P181" s="80">
        <f t="shared" si="29"/>
        <v>0</v>
      </c>
    </row>
    <row r="182" spans="1:16" hidden="1" x14ac:dyDescent="0.3">
      <c r="A182" s="73" t="s">
        <v>317</v>
      </c>
      <c r="B182" s="41" t="s">
        <v>318</v>
      </c>
      <c r="C182" s="37" t="s">
        <v>314</v>
      </c>
      <c r="D182" s="42" t="s">
        <v>319</v>
      </c>
      <c r="E182" s="83">
        <f t="shared" si="26"/>
        <v>0</v>
      </c>
      <c r="F182" s="84"/>
      <c r="G182" s="84"/>
      <c r="H182" s="84"/>
      <c r="I182" s="84"/>
      <c r="J182" s="83">
        <f t="shared" si="27"/>
        <v>0</v>
      </c>
      <c r="K182" s="84"/>
      <c r="L182" s="84"/>
      <c r="M182" s="84"/>
      <c r="N182" s="84"/>
      <c r="O182" s="84"/>
      <c r="P182" s="80">
        <f t="shared" si="29"/>
        <v>0</v>
      </c>
    </row>
    <row r="183" spans="1:16" ht="105.6" hidden="1" x14ac:dyDescent="0.3">
      <c r="A183" s="73"/>
      <c r="B183" s="41"/>
      <c r="C183" s="37"/>
      <c r="D183" s="28" t="s">
        <v>316</v>
      </c>
      <c r="E183" s="83">
        <f t="shared" si="26"/>
        <v>0</v>
      </c>
      <c r="F183" s="84"/>
      <c r="G183" s="84"/>
      <c r="H183" s="84"/>
      <c r="I183" s="84"/>
      <c r="J183" s="83">
        <f t="shared" si="27"/>
        <v>0</v>
      </c>
      <c r="K183" s="84"/>
      <c r="L183" s="84"/>
      <c r="M183" s="84"/>
      <c r="N183" s="84"/>
      <c r="O183" s="84"/>
      <c r="P183" s="80">
        <f t="shared" si="29"/>
        <v>0</v>
      </c>
    </row>
    <row r="184" spans="1:16" hidden="1" x14ac:dyDescent="0.3">
      <c r="A184" s="73" t="s">
        <v>320</v>
      </c>
      <c r="B184" s="41" t="s">
        <v>321</v>
      </c>
      <c r="C184" s="37" t="s">
        <v>314</v>
      </c>
      <c r="D184" s="42" t="s">
        <v>322</v>
      </c>
      <c r="E184" s="83">
        <f t="shared" si="26"/>
        <v>0</v>
      </c>
      <c r="F184" s="84"/>
      <c r="G184" s="84"/>
      <c r="H184" s="84"/>
      <c r="I184" s="84"/>
      <c r="J184" s="83">
        <f t="shared" si="27"/>
        <v>0</v>
      </c>
      <c r="K184" s="84"/>
      <c r="L184" s="84"/>
      <c r="M184" s="84"/>
      <c r="N184" s="84"/>
      <c r="O184" s="84"/>
      <c r="P184" s="80">
        <f t="shared" si="29"/>
        <v>0</v>
      </c>
    </row>
    <row r="185" spans="1:16" ht="105.6" hidden="1" x14ac:dyDescent="0.3">
      <c r="A185" s="73"/>
      <c r="B185" s="41"/>
      <c r="C185" s="37"/>
      <c r="D185" s="28" t="s">
        <v>316</v>
      </c>
      <c r="E185" s="83">
        <f t="shared" si="26"/>
        <v>0</v>
      </c>
      <c r="F185" s="84"/>
      <c r="G185" s="84"/>
      <c r="H185" s="84"/>
      <c r="I185" s="84"/>
      <c r="J185" s="83">
        <f t="shared" si="27"/>
        <v>0</v>
      </c>
      <c r="K185" s="84"/>
      <c r="L185" s="84"/>
      <c r="M185" s="84"/>
      <c r="N185" s="84"/>
      <c r="O185" s="84"/>
      <c r="P185" s="80">
        <f t="shared" si="29"/>
        <v>0</v>
      </c>
    </row>
    <row r="186" spans="1:16" hidden="1" x14ac:dyDescent="0.3">
      <c r="A186" s="73" t="s">
        <v>323</v>
      </c>
      <c r="B186" s="41" t="s">
        <v>324</v>
      </c>
      <c r="C186" s="37" t="s">
        <v>314</v>
      </c>
      <c r="D186" s="27" t="s">
        <v>325</v>
      </c>
      <c r="E186" s="83">
        <f t="shared" si="26"/>
        <v>0</v>
      </c>
      <c r="F186" s="84"/>
      <c r="G186" s="84"/>
      <c r="H186" s="84"/>
      <c r="I186" s="84"/>
      <c r="J186" s="83">
        <f t="shared" si="27"/>
        <v>0</v>
      </c>
      <c r="K186" s="84"/>
      <c r="L186" s="84"/>
      <c r="M186" s="84"/>
      <c r="N186" s="84"/>
      <c r="O186" s="84"/>
      <c r="P186" s="80">
        <f t="shared" si="29"/>
        <v>0</v>
      </c>
    </row>
    <row r="187" spans="1:16" ht="105.6" hidden="1" x14ac:dyDescent="0.3">
      <c r="A187" s="73"/>
      <c r="B187" s="41"/>
      <c r="C187" s="37"/>
      <c r="D187" s="28" t="s">
        <v>316</v>
      </c>
      <c r="E187" s="83">
        <f t="shared" si="26"/>
        <v>0</v>
      </c>
      <c r="F187" s="84"/>
      <c r="G187" s="84"/>
      <c r="H187" s="84"/>
      <c r="I187" s="84"/>
      <c r="J187" s="83">
        <f t="shared" si="27"/>
        <v>0</v>
      </c>
      <c r="K187" s="84"/>
      <c r="L187" s="84"/>
      <c r="M187" s="84"/>
      <c r="N187" s="84"/>
      <c r="O187" s="84"/>
      <c r="P187" s="80">
        <f t="shared" si="29"/>
        <v>0</v>
      </c>
    </row>
    <row r="188" spans="1:16" hidden="1" x14ac:dyDescent="0.3">
      <c r="A188" s="73" t="s">
        <v>326</v>
      </c>
      <c r="B188" s="41" t="s">
        <v>327</v>
      </c>
      <c r="C188" s="37" t="s">
        <v>314</v>
      </c>
      <c r="D188" s="28" t="s">
        <v>328</v>
      </c>
      <c r="E188" s="83">
        <f t="shared" si="26"/>
        <v>0</v>
      </c>
      <c r="F188" s="84"/>
      <c r="G188" s="84"/>
      <c r="H188" s="84"/>
      <c r="I188" s="84"/>
      <c r="J188" s="83">
        <f t="shared" si="27"/>
        <v>0</v>
      </c>
      <c r="K188" s="84"/>
      <c r="L188" s="84"/>
      <c r="M188" s="84"/>
      <c r="N188" s="84"/>
      <c r="O188" s="84"/>
      <c r="P188" s="80">
        <f t="shared" si="29"/>
        <v>0</v>
      </c>
    </row>
    <row r="189" spans="1:16" ht="105.6" hidden="1" x14ac:dyDescent="0.3">
      <c r="A189" s="73"/>
      <c r="B189" s="41"/>
      <c r="C189" s="37"/>
      <c r="D189" s="28" t="s">
        <v>316</v>
      </c>
      <c r="E189" s="83">
        <f t="shared" si="26"/>
        <v>0</v>
      </c>
      <c r="F189" s="84"/>
      <c r="G189" s="84"/>
      <c r="H189" s="84"/>
      <c r="I189" s="84"/>
      <c r="J189" s="83">
        <f t="shared" si="27"/>
        <v>0</v>
      </c>
      <c r="K189" s="84"/>
      <c r="L189" s="84"/>
      <c r="M189" s="84"/>
      <c r="N189" s="84"/>
      <c r="O189" s="84"/>
      <c r="P189" s="80">
        <f t="shared" si="29"/>
        <v>0</v>
      </c>
    </row>
    <row r="190" spans="1:16" hidden="1" x14ac:dyDescent="0.3">
      <c r="A190" s="73" t="s">
        <v>329</v>
      </c>
      <c r="B190" s="41" t="s">
        <v>330</v>
      </c>
      <c r="C190" s="37" t="s">
        <v>314</v>
      </c>
      <c r="D190" s="28" t="s">
        <v>331</v>
      </c>
      <c r="E190" s="83">
        <f t="shared" si="26"/>
        <v>0</v>
      </c>
      <c r="F190" s="84"/>
      <c r="G190" s="84"/>
      <c r="H190" s="84"/>
      <c r="I190" s="84"/>
      <c r="J190" s="83">
        <f t="shared" si="27"/>
        <v>0</v>
      </c>
      <c r="K190" s="84"/>
      <c r="L190" s="84"/>
      <c r="M190" s="84"/>
      <c r="N190" s="84"/>
      <c r="O190" s="84"/>
      <c r="P190" s="80">
        <f t="shared" si="29"/>
        <v>0</v>
      </c>
    </row>
    <row r="191" spans="1:16" ht="105.6" hidden="1" x14ac:dyDescent="0.3">
      <c r="A191" s="73"/>
      <c r="B191" s="41"/>
      <c r="C191" s="37"/>
      <c r="D191" s="28" t="s">
        <v>316</v>
      </c>
      <c r="E191" s="83">
        <f t="shared" si="26"/>
        <v>0</v>
      </c>
      <c r="F191" s="84"/>
      <c r="G191" s="84"/>
      <c r="H191" s="84"/>
      <c r="I191" s="84"/>
      <c r="J191" s="83">
        <f t="shared" si="27"/>
        <v>0</v>
      </c>
      <c r="K191" s="84"/>
      <c r="L191" s="84"/>
      <c r="M191" s="84"/>
      <c r="N191" s="84"/>
      <c r="O191" s="84"/>
      <c r="P191" s="80">
        <f t="shared" si="29"/>
        <v>0</v>
      </c>
    </row>
    <row r="192" spans="1:16" hidden="1" x14ac:dyDescent="0.3">
      <c r="A192" s="73" t="s">
        <v>332</v>
      </c>
      <c r="B192" s="41" t="s">
        <v>333</v>
      </c>
      <c r="C192" s="37" t="s">
        <v>314</v>
      </c>
      <c r="D192" s="40" t="s">
        <v>334</v>
      </c>
      <c r="E192" s="83">
        <f>F192+I192</f>
        <v>0</v>
      </c>
      <c r="F192" s="84"/>
      <c r="G192" s="84"/>
      <c r="H192" s="84"/>
      <c r="I192" s="84"/>
      <c r="J192" s="83">
        <f t="shared" si="27"/>
        <v>0</v>
      </c>
      <c r="K192" s="84"/>
      <c r="L192" s="84"/>
      <c r="M192" s="84"/>
      <c r="N192" s="84"/>
      <c r="O192" s="84"/>
      <c r="P192" s="80">
        <f t="shared" si="29"/>
        <v>0</v>
      </c>
    </row>
    <row r="193" spans="1:16" ht="105.6" hidden="1" x14ac:dyDescent="0.3">
      <c r="A193" s="73"/>
      <c r="B193" s="41"/>
      <c r="C193" s="37"/>
      <c r="D193" s="28" t="s">
        <v>316</v>
      </c>
      <c r="E193" s="83">
        <f>F193+I193</f>
        <v>0</v>
      </c>
      <c r="F193" s="84"/>
      <c r="G193" s="84"/>
      <c r="H193" s="84"/>
      <c r="I193" s="84"/>
      <c r="J193" s="83">
        <f t="shared" si="27"/>
        <v>0</v>
      </c>
      <c r="K193" s="84"/>
      <c r="L193" s="84"/>
      <c r="M193" s="84"/>
      <c r="N193" s="84"/>
      <c r="O193" s="84"/>
      <c r="P193" s="80">
        <f t="shared" si="29"/>
        <v>0</v>
      </c>
    </row>
    <row r="194" spans="1:16" hidden="1" x14ac:dyDescent="0.3">
      <c r="A194" s="73" t="s">
        <v>335</v>
      </c>
      <c r="B194" s="41" t="s">
        <v>336</v>
      </c>
      <c r="C194" s="37" t="s">
        <v>314</v>
      </c>
      <c r="D194" s="28" t="s">
        <v>337</v>
      </c>
      <c r="E194" s="83">
        <f t="shared" si="26"/>
        <v>0</v>
      </c>
      <c r="F194" s="84"/>
      <c r="G194" s="84"/>
      <c r="H194" s="84"/>
      <c r="I194" s="84"/>
      <c r="J194" s="83">
        <f t="shared" si="27"/>
        <v>0</v>
      </c>
      <c r="K194" s="84"/>
      <c r="L194" s="84"/>
      <c r="M194" s="84"/>
      <c r="N194" s="84"/>
      <c r="O194" s="84"/>
      <c r="P194" s="80">
        <f t="shared" si="29"/>
        <v>0</v>
      </c>
    </row>
    <row r="195" spans="1:16" ht="105.6" hidden="1" x14ac:dyDescent="0.3">
      <c r="A195" s="73"/>
      <c r="B195" s="41"/>
      <c r="C195" s="37"/>
      <c r="D195" s="28" t="s">
        <v>316</v>
      </c>
      <c r="E195" s="83">
        <f t="shared" si="26"/>
        <v>0</v>
      </c>
      <c r="F195" s="84"/>
      <c r="G195" s="84"/>
      <c r="H195" s="84"/>
      <c r="I195" s="84"/>
      <c r="J195" s="83">
        <f t="shared" si="27"/>
        <v>0</v>
      </c>
      <c r="K195" s="84"/>
      <c r="L195" s="84"/>
      <c r="M195" s="84"/>
      <c r="N195" s="84"/>
      <c r="O195" s="84"/>
      <c r="P195" s="80">
        <f t="shared" si="29"/>
        <v>0</v>
      </c>
    </row>
    <row r="196" spans="1:16" ht="20.25" hidden="1" customHeight="1" x14ac:dyDescent="0.3">
      <c r="A196" s="73" t="s">
        <v>338</v>
      </c>
      <c r="B196" s="41" t="s">
        <v>339</v>
      </c>
      <c r="C196" s="37" t="s">
        <v>314</v>
      </c>
      <c r="D196" s="28" t="s">
        <v>340</v>
      </c>
      <c r="E196" s="83">
        <f t="shared" si="26"/>
        <v>0</v>
      </c>
      <c r="F196" s="84"/>
      <c r="G196" s="84"/>
      <c r="H196" s="84"/>
      <c r="I196" s="84"/>
      <c r="J196" s="83">
        <f t="shared" si="27"/>
        <v>0</v>
      </c>
      <c r="K196" s="84"/>
      <c r="L196" s="84"/>
      <c r="M196" s="84"/>
      <c r="N196" s="84"/>
      <c r="O196" s="84"/>
      <c r="P196" s="80">
        <f t="shared" si="29"/>
        <v>0</v>
      </c>
    </row>
    <row r="197" spans="1:16" ht="105.6" hidden="1" x14ac:dyDescent="0.3">
      <c r="A197" s="73"/>
      <c r="B197" s="41"/>
      <c r="C197" s="37" t="s">
        <v>341</v>
      </c>
      <c r="D197" s="28" t="s">
        <v>316</v>
      </c>
      <c r="E197" s="83">
        <f t="shared" si="26"/>
        <v>0</v>
      </c>
      <c r="F197" s="84"/>
      <c r="G197" s="84"/>
      <c r="H197" s="84"/>
      <c r="I197" s="84"/>
      <c r="J197" s="83">
        <f t="shared" si="27"/>
        <v>0</v>
      </c>
      <c r="K197" s="84"/>
      <c r="L197" s="84"/>
      <c r="M197" s="84"/>
      <c r="N197" s="84"/>
      <c r="O197" s="84"/>
      <c r="P197" s="80">
        <f t="shared" si="29"/>
        <v>0</v>
      </c>
    </row>
    <row r="198" spans="1:16" ht="66" hidden="1" x14ac:dyDescent="0.3">
      <c r="A198" s="73" t="s">
        <v>342</v>
      </c>
      <c r="B198" s="41" t="s">
        <v>343</v>
      </c>
      <c r="C198" s="37"/>
      <c r="D198" s="28" t="s">
        <v>344</v>
      </c>
      <c r="E198" s="83">
        <f t="shared" si="26"/>
        <v>0</v>
      </c>
      <c r="F198" s="84"/>
      <c r="G198" s="84"/>
      <c r="H198" s="84"/>
      <c r="I198" s="84"/>
      <c r="J198" s="83">
        <f t="shared" si="27"/>
        <v>0</v>
      </c>
      <c r="K198" s="84"/>
      <c r="L198" s="84"/>
      <c r="M198" s="84"/>
      <c r="N198" s="84"/>
      <c r="O198" s="84"/>
      <c r="P198" s="80">
        <f t="shared" si="29"/>
        <v>0</v>
      </c>
    </row>
    <row r="199" spans="1:16" hidden="1" x14ac:dyDescent="0.3">
      <c r="A199" s="73"/>
      <c r="B199" s="41"/>
      <c r="C199" s="37"/>
      <c r="D199" s="28"/>
      <c r="E199" s="83">
        <f t="shared" si="26"/>
        <v>0</v>
      </c>
      <c r="F199" s="84"/>
      <c r="G199" s="84"/>
      <c r="H199" s="84"/>
      <c r="I199" s="84"/>
      <c r="J199" s="83">
        <f t="shared" si="27"/>
        <v>0</v>
      </c>
      <c r="K199" s="84"/>
      <c r="L199" s="84"/>
      <c r="M199" s="84"/>
      <c r="N199" s="84"/>
      <c r="O199" s="84"/>
      <c r="P199" s="80">
        <f t="shared" si="29"/>
        <v>0</v>
      </c>
    </row>
    <row r="200" spans="1:16" ht="26.4" hidden="1" x14ac:dyDescent="0.3">
      <c r="A200" s="73" t="s">
        <v>345</v>
      </c>
      <c r="B200" s="41" t="s">
        <v>346</v>
      </c>
      <c r="C200" s="37" t="s">
        <v>118</v>
      </c>
      <c r="D200" s="28" t="s">
        <v>347</v>
      </c>
      <c r="E200" s="83">
        <f>F200+J200</f>
        <v>0</v>
      </c>
      <c r="F200" s="84"/>
      <c r="G200" s="84"/>
      <c r="H200" s="84"/>
      <c r="I200" s="84"/>
      <c r="J200" s="83"/>
      <c r="K200" s="84"/>
      <c r="L200" s="84"/>
      <c r="M200" s="84"/>
      <c r="N200" s="84"/>
      <c r="O200" s="84"/>
      <c r="P200" s="80">
        <f t="shared" si="29"/>
        <v>0</v>
      </c>
    </row>
    <row r="201" spans="1:16" ht="105.6" hidden="1" x14ac:dyDescent="0.3">
      <c r="A201" s="73"/>
      <c r="B201" s="41"/>
      <c r="C201" s="37"/>
      <c r="D201" s="28" t="s">
        <v>316</v>
      </c>
      <c r="E201" s="83">
        <f t="shared" ref="E201:E209" si="30">F201+J201</f>
        <v>0</v>
      </c>
      <c r="F201" s="84"/>
      <c r="G201" s="84"/>
      <c r="H201" s="84"/>
      <c r="I201" s="84"/>
      <c r="J201" s="83"/>
      <c r="K201" s="84"/>
      <c r="L201" s="84"/>
      <c r="M201" s="84"/>
      <c r="N201" s="84"/>
      <c r="O201" s="84"/>
      <c r="P201" s="80">
        <f t="shared" si="29"/>
        <v>0</v>
      </c>
    </row>
    <row r="202" spans="1:16" ht="26.4" hidden="1" x14ac:dyDescent="0.3">
      <c r="A202" s="73" t="s">
        <v>348</v>
      </c>
      <c r="B202" s="41" t="s">
        <v>349</v>
      </c>
      <c r="C202" s="37" t="s">
        <v>118</v>
      </c>
      <c r="D202" s="28" t="s">
        <v>350</v>
      </c>
      <c r="E202" s="83">
        <f t="shared" si="30"/>
        <v>0</v>
      </c>
      <c r="F202" s="84"/>
      <c r="G202" s="84"/>
      <c r="H202" s="84"/>
      <c r="I202" s="84"/>
      <c r="J202" s="83"/>
      <c r="K202" s="84"/>
      <c r="L202" s="84"/>
      <c r="M202" s="84"/>
      <c r="N202" s="84"/>
      <c r="O202" s="84"/>
      <c r="P202" s="80">
        <f t="shared" si="29"/>
        <v>0</v>
      </c>
    </row>
    <row r="203" spans="1:16" ht="105.6" hidden="1" x14ac:dyDescent="0.3">
      <c r="A203" s="73"/>
      <c r="B203" s="41"/>
      <c r="C203" s="37"/>
      <c r="D203" s="28" t="s">
        <v>316</v>
      </c>
      <c r="E203" s="83">
        <f t="shared" si="30"/>
        <v>0</v>
      </c>
      <c r="F203" s="84"/>
      <c r="G203" s="84"/>
      <c r="H203" s="84"/>
      <c r="I203" s="84"/>
      <c r="J203" s="83"/>
      <c r="K203" s="84"/>
      <c r="L203" s="84"/>
      <c r="M203" s="84"/>
      <c r="N203" s="84"/>
      <c r="O203" s="84"/>
      <c r="P203" s="80">
        <f t="shared" si="29"/>
        <v>0</v>
      </c>
    </row>
    <row r="204" spans="1:16" ht="26.4" hidden="1" x14ac:dyDescent="0.3">
      <c r="A204" s="73" t="s">
        <v>351</v>
      </c>
      <c r="B204" s="41" t="s">
        <v>352</v>
      </c>
      <c r="C204" s="37" t="s">
        <v>118</v>
      </c>
      <c r="D204" s="28" t="s">
        <v>353</v>
      </c>
      <c r="E204" s="83">
        <f t="shared" si="30"/>
        <v>0</v>
      </c>
      <c r="F204" s="84"/>
      <c r="G204" s="84"/>
      <c r="H204" s="84"/>
      <c r="I204" s="84"/>
      <c r="J204" s="83"/>
      <c r="K204" s="84"/>
      <c r="L204" s="84"/>
      <c r="M204" s="84"/>
      <c r="N204" s="84"/>
      <c r="O204" s="84"/>
      <c r="P204" s="80">
        <f t="shared" si="29"/>
        <v>0</v>
      </c>
    </row>
    <row r="205" spans="1:16" ht="105.6" hidden="1" x14ac:dyDescent="0.3">
      <c r="A205" s="73"/>
      <c r="B205" s="41"/>
      <c r="C205" s="37"/>
      <c r="D205" s="28" t="s">
        <v>316</v>
      </c>
      <c r="E205" s="83">
        <f t="shared" si="30"/>
        <v>0</v>
      </c>
      <c r="F205" s="84"/>
      <c r="G205" s="84"/>
      <c r="H205" s="84"/>
      <c r="I205" s="84"/>
      <c r="J205" s="83"/>
      <c r="K205" s="84"/>
      <c r="L205" s="84"/>
      <c r="M205" s="84"/>
      <c r="N205" s="84"/>
      <c r="O205" s="84"/>
      <c r="P205" s="80">
        <f t="shared" si="29"/>
        <v>0</v>
      </c>
    </row>
    <row r="206" spans="1:16" ht="26.4" hidden="1" x14ac:dyDescent="0.3">
      <c r="A206" s="73" t="s">
        <v>354</v>
      </c>
      <c r="B206" s="41" t="s">
        <v>355</v>
      </c>
      <c r="C206" s="37" t="s">
        <v>118</v>
      </c>
      <c r="D206" s="28" t="s">
        <v>356</v>
      </c>
      <c r="E206" s="83">
        <f t="shared" si="30"/>
        <v>0</v>
      </c>
      <c r="F206" s="84"/>
      <c r="G206" s="84"/>
      <c r="H206" s="84"/>
      <c r="I206" s="84"/>
      <c r="J206" s="83"/>
      <c r="K206" s="84"/>
      <c r="L206" s="84"/>
      <c r="M206" s="84"/>
      <c r="N206" s="84"/>
      <c r="O206" s="84"/>
      <c r="P206" s="80">
        <f t="shared" si="29"/>
        <v>0</v>
      </c>
    </row>
    <row r="207" spans="1:16" ht="105.6" hidden="1" x14ac:dyDescent="0.3">
      <c r="A207" s="73"/>
      <c r="B207" s="41"/>
      <c r="C207" s="37"/>
      <c r="D207" s="28" t="s">
        <v>316</v>
      </c>
      <c r="E207" s="83">
        <f t="shared" si="30"/>
        <v>0</v>
      </c>
      <c r="F207" s="84"/>
      <c r="G207" s="84"/>
      <c r="H207" s="84"/>
      <c r="I207" s="84"/>
      <c r="J207" s="83"/>
      <c r="K207" s="84"/>
      <c r="L207" s="84"/>
      <c r="M207" s="84"/>
      <c r="N207" s="84"/>
      <c r="O207" s="84"/>
      <c r="P207" s="80">
        <f t="shared" si="29"/>
        <v>0</v>
      </c>
    </row>
    <row r="208" spans="1:16" ht="26.4" hidden="1" x14ac:dyDescent="0.3">
      <c r="A208" s="73" t="s">
        <v>357</v>
      </c>
      <c r="B208" s="41" t="s">
        <v>358</v>
      </c>
      <c r="C208" s="37" t="s">
        <v>118</v>
      </c>
      <c r="D208" s="28" t="s">
        <v>359</v>
      </c>
      <c r="E208" s="83">
        <f t="shared" si="30"/>
        <v>0</v>
      </c>
      <c r="F208" s="84"/>
      <c r="G208" s="84"/>
      <c r="H208" s="84"/>
      <c r="I208" s="84"/>
      <c r="J208" s="83"/>
      <c r="K208" s="84"/>
      <c r="L208" s="84"/>
      <c r="M208" s="84"/>
      <c r="N208" s="84"/>
      <c r="O208" s="84"/>
      <c r="P208" s="80">
        <f t="shared" si="29"/>
        <v>0</v>
      </c>
    </row>
    <row r="209" spans="1:16" ht="105.6" hidden="1" x14ac:dyDescent="0.3">
      <c r="A209" s="73"/>
      <c r="B209" s="41"/>
      <c r="C209" s="37"/>
      <c r="D209" s="28" t="s">
        <v>316</v>
      </c>
      <c r="E209" s="83">
        <f t="shared" si="30"/>
        <v>0</v>
      </c>
      <c r="F209" s="84"/>
      <c r="G209" s="84"/>
      <c r="H209" s="84"/>
      <c r="I209" s="84"/>
      <c r="J209" s="83"/>
      <c r="K209" s="84"/>
      <c r="L209" s="84"/>
      <c r="M209" s="84"/>
      <c r="N209" s="84"/>
      <c r="O209" s="84"/>
      <c r="P209" s="80">
        <f t="shared" si="29"/>
        <v>0</v>
      </c>
    </row>
    <row r="210" spans="1:16" ht="79.2" hidden="1" x14ac:dyDescent="0.3">
      <c r="A210" s="73" t="s">
        <v>360</v>
      </c>
      <c r="B210" s="41" t="s">
        <v>361</v>
      </c>
      <c r="C210" s="37" t="s">
        <v>314</v>
      </c>
      <c r="D210" s="28" t="s">
        <v>362</v>
      </c>
      <c r="E210" s="83">
        <f>F210</f>
        <v>0</v>
      </c>
      <c r="F210" s="84"/>
      <c r="G210" s="84"/>
      <c r="H210" s="84"/>
      <c r="I210" s="84"/>
      <c r="J210" s="83"/>
      <c r="K210" s="84"/>
      <c r="L210" s="84"/>
      <c r="M210" s="84"/>
      <c r="N210" s="84"/>
      <c r="O210" s="84"/>
      <c r="P210" s="80">
        <f t="shared" si="29"/>
        <v>0</v>
      </c>
    </row>
    <row r="211" spans="1:16" ht="105.6" hidden="1" x14ac:dyDescent="0.3">
      <c r="A211" s="73"/>
      <c r="B211" s="41"/>
      <c r="C211" s="37"/>
      <c r="D211" s="28" t="s">
        <v>316</v>
      </c>
      <c r="E211" s="83">
        <f>F211</f>
        <v>0</v>
      </c>
      <c r="F211" s="84"/>
      <c r="G211" s="84"/>
      <c r="H211" s="84"/>
      <c r="I211" s="84"/>
      <c r="J211" s="83"/>
      <c r="K211" s="84"/>
      <c r="L211" s="84"/>
      <c r="M211" s="84"/>
      <c r="N211" s="84"/>
      <c r="O211" s="84"/>
      <c r="P211" s="80">
        <f t="shared" si="29"/>
        <v>0</v>
      </c>
    </row>
    <row r="212" spans="1:16" ht="26.4" hidden="1" x14ac:dyDescent="0.3">
      <c r="A212" s="73" t="s">
        <v>363</v>
      </c>
      <c r="B212" s="37" t="s">
        <v>364</v>
      </c>
      <c r="C212" s="37" t="s">
        <v>118</v>
      </c>
      <c r="D212" s="42" t="s">
        <v>365</v>
      </c>
      <c r="E212" s="83">
        <f>F212</f>
        <v>0</v>
      </c>
      <c r="F212" s="84"/>
      <c r="G212" s="84"/>
      <c r="H212" s="84"/>
      <c r="I212" s="84">
        <f>SUM(I215:I216)</f>
        <v>0</v>
      </c>
      <c r="J212" s="83">
        <f>L212+O212</f>
        <v>0</v>
      </c>
      <c r="K212" s="84"/>
      <c r="L212" s="84"/>
      <c r="M212" s="84"/>
      <c r="N212" s="84"/>
      <c r="O212" s="84">
        <f>O215+O216</f>
        <v>0</v>
      </c>
      <c r="P212" s="80">
        <f t="shared" si="29"/>
        <v>0</v>
      </c>
    </row>
    <row r="213" spans="1:16" hidden="1" x14ac:dyDescent="0.3">
      <c r="A213" s="73" t="s">
        <v>366</v>
      </c>
      <c r="B213" s="37" t="s">
        <v>367</v>
      </c>
      <c r="C213" s="37" t="s">
        <v>314</v>
      </c>
      <c r="D213" s="42" t="s">
        <v>368</v>
      </c>
      <c r="E213" s="83">
        <f>F213</f>
        <v>0</v>
      </c>
      <c r="F213" s="84"/>
      <c r="G213" s="84"/>
      <c r="H213" s="84"/>
      <c r="I213" s="84"/>
      <c r="J213" s="83"/>
      <c r="K213" s="84"/>
      <c r="L213" s="84"/>
      <c r="M213" s="84"/>
      <c r="N213" s="84"/>
      <c r="O213" s="84"/>
      <c r="P213" s="80">
        <f t="shared" si="29"/>
        <v>0</v>
      </c>
    </row>
    <row r="214" spans="1:16" ht="105.6" hidden="1" x14ac:dyDescent="0.3">
      <c r="A214" s="73"/>
      <c r="B214" s="37"/>
      <c r="C214" s="37"/>
      <c r="D214" s="28" t="s">
        <v>316</v>
      </c>
      <c r="E214" s="83">
        <f>F214</f>
        <v>0</v>
      </c>
      <c r="F214" s="84"/>
      <c r="G214" s="84"/>
      <c r="H214" s="84"/>
      <c r="I214" s="84"/>
      <c r="J214" s="83"/>
      <c r="K214" s="84"/>
      <c r="L214" s="84"/>
      <c r="M214" s="84"/>
      <c r="N214" s="84"/>
      <c r="O214" s="84"/>
      <c r="P214" s="80">
        <f t="shared" si="29"/>
        <v>0</v>
      </c>
    </row>
    <row r="215" spans="1:16" ht="27.6" hidden="1" customHeight="1" x14ac:dyDescent="0.3">
      <c r="A215" s="73" t="s">
        <v>369</v>
      </c>
      <c r="B215" s="26" t="s">
        <v>370</v>
      </c>
      <c r="C215" s="26" t="s">
        <v>371</v>
      </c>
      <c r="D215" s="28" t="s">
        <v>372</v>
      </c>
      <c r="E215" s="83">
        <f>F215+I215</f>
        <v>0</v>
      </c>
      <c r="F215" s="84"/>
      <c r="G215" s="84"/>
      <c r="H215" s="84"/>
      <c r="I215" s="84"/>
      <c r="J215" s="83">
        <f>L215+O215</f>
        <v>0</v>
      </c>
      <c r="K215" s="84"/>
      <c r="L215" s="84"/>
      <c r="M215" s="84"/>
      <c r="N215" s="84"/>
      <c r="O215" s="84">
        <f>K215</f>
        <v>0</v>
      </c>
      <c r="P215" s="80">
        <f t="shared" si="29"/>
        <v>0</v>
      </c>
    </row>
    <row r="216" spans="1:16" hidden="1" x14ac:dyDescent="0.3">
      <c r="A216" s="73" t="s">
        <v>373</v>
      </c>
      <c r="B216" s="26" t="s">
        <v>374</v>
      </c>
      <c r="C216" s="26" t="s">
        <v>118</v>
      </c>
      <c r="D216" s="28" t="s">
        <v>375</v>
      </c>
      <c r="E216" s="83">
        <f>F216+I216</f>
        <v>0</v>
      </c>
      <c r="F216" s="84"/>
      <c r="G216" s="84"/>
      <c r="H216" s="84"/>
      <c r="I216" s="84"/>
      <c r="J216" s="83">
        <f>L216+O216</f>
        <v>0</v>
      </c>
      <c r="K216" s="84"/>
      <c r="L216" s="84"/>
      <c r="M216" s="84"/>
      <c r="N216" s="84"/>
      <c r="O216" s="84">
        <f>K216</f>
        <v>0</v>
      </c>
      <c r="P216" s="80">
        <f t="shared" si="29"/>
        <v>0</v>
      </c>
    </row>
    <row r="217" spans="1:16" hidden="1" x14ac:dyDescent="0.3">
      <c r="A217" s="73" t="s">
        <v>376</v>
      </c>
      <c r="B217" s="26" t="s">
        <v>377</v>
      </c>
      <c r="C217" s="26"/>
      <c r="D217" s="40" t="s">
        <v>378</v>
      </c>
      <c r="E217" s="83">
        <f t="shared" ref="E217:E244" si="31">F217+I217</f>
        <v>0</v>
      </c>
      <c r="F217" s="84"/>
      <c r="G217" s="84"/>
      <c r="H217" s="84"/>
      <c r="I217" s="84"/>
      <c r="J217" s="83">
        <f t="shared" ref="J217:J236" si="32">L217+O217</f>
        <v>0</v>
      </c>
      <c r="K217" s="84"/>
      <c r="L217" s="84"/>
      <c r="M217" s="84"/>
      <c r="N217" s="84"/>
      <c r="O217" s="84">
        <f>SUM(O218:O219)</f>
        <v>0</v>
      </c>
      <c r="P217" s="80">
        <f t="shared" si="29"/>
        <v>0</v>
      </c>
    </row>
    <row r="218" spans="1:16" hidden="1" x14ac:dyDescent="0.3">
      <c r="A218" s="73" t="s">
        <v>379</v>
      </c>
      <c r="B218" s="37" t="s">
        <v>380</v>
      </c>
      <c r="C218" s="37" t="s">
        <v>314</v>
      </c>
      <c r="D218" s="43" t="s">
        <v>381</v>
      </c>
      <c r="E218" s="83">
        <f t="shared" si="31"/>
        <v>0</v>
      </c>
      <c r="F218" s="84"/>
      <c r="G218" s="84"/>
      <c r="H218" s="84"/>
      <c r="I218" s="84"/>
      <c r="J218" s="83">
        <f t="shared" si="32"/>
        <v>0</v>
      </c>
      <c r="K218" s="84"/>
      <c r="L218" s="84"/>
      <c r="M218" s="84"/>
      <c r="N218" s="84"/>
      <c r="O218" s="84">
        <f>K218</f>
        <v>0</v>
      </c>
      <c r="P218" s="80">
        <f t="shared" si="29"/>
        <v>0</v>
      </c>
    </row>
    <row r="219" spans="1:16" hidden="1" x14ac:dyDescent="0.3">
      <c r="A219" s="73" t="s">
        <v>382</v>
      </c>
      <c r="B219" s="37" t="s">
        <v>383</v>
      </c>
      <c r="C219" s="37" t="s">
        <v>314</v>
      </c>
      <c r="D219" s="43" t="s">
        <v>384</v>
      </c>
      <c r="E219" s="83">
        <f t="shared" si="31"/>
        <v>0</v>
      </c>
      <c r="F219" s="84"/>
      <c r="G219" s="84"/>
      <c r="H219" s="84"/>
      <c r="I219" s="84"/>
      <c r="J219" s="83">
        <f t="shared" si="32"/>
        <v>0</v>
      </c>
      <c r="K219" s="84"/>
      <c r="L219" s="84"/>
      <c r="M219" s="84"/>
      <c r="N219" s="84"/>
      <c r="O219" s="84">
        <f t="shared" ref="O219:O224" si="33">K219</f>
        <v>0</v>
      </c>
      <c r="P219" s="80">
        <f t="shared" si="29"/>
        <v>0</v>
      </c>
    </row>
    <row r="220" spans="1:16" hidden="1" x14ac:dyDescent="0.3">
      <c r="A220" s="73" t="s">
        <v>385</v>
      </c>
      <c r="B220" s="37" t="s">
        <v>386</v>
      </c>
      <c r="C220" s="37"/>
      <c r="D220" s="27" t="s">
        <v>387</v>
      </c>
      <c r="E220" s="83">
        <f t="shared" si="31"/>
        <v>0</v>
      </c>
      <c r="F220" s="84"/>
      <c r="G220" s="84"/>
      <c r="H220" s="84"/>
      <c r="I220" s="84">
        <f>I221</f>
        <v>0</v>
      </c>
      <c r="J220" s="83">
        <f t="shared" si="32"/>
        <v>0</v>
      </c>
      <c r="K220" s="84"/>
      <c r="L220" s="84"/>
      <c r="M220" s="84"/>
      <c r="N220" s="84"/>
      <c r="O220" s="84">
        <f t="shared" si="33"/>
        <v>0</v>
      </c>
      <c r="P220" s="80">
        <f t="shared" si="29"/>
        <v>0</v>
      </c>
    </row>
    <row r="221" spans="1:16" ht="15.6" hidden="1" x14ac:dyDescent="0.3">
      <c r="A221" s="73" t="s">
        <v>388</v>
      </c>
      <c r="B221" s="37" t="s">
        <v>389</v>
      </c>
      <c r="C221" s="37" t="s">
        <v>314</v>
      </c>
      <c r="D221" s="53" t="s">
        <v>390</v>
      </c>
      <c r="E221" s="83">
        <f t="shared" si="31"/>
        <v>0</v>
      </c>
      <c r="F221" s="84"/>
      <c r="G221" s="84"/>
      <c r="H221" s="84"/>
      <c r="I221" s="84"/>
      <c r="J221" s="83">
        <f t="shared" si="32"/>
        <v>0</v>
      </c>
      <c r="K221" s="84"/>
      <c r="L221" s="84"/>
      <c r="M221" s="84"/>
      <c r="N221" s="84"/>
      <c r="O221" s="84">
        <f t="shared" si="33"/>
        <v>0</v>
      </c>
      <c r="P221" s="80">
        <f t="shared" si="29"/>
        <v>0</v>
      </c>
    </row>
    <row r="222" spans="1:16" hidden="1" x14ac:dyDescent="0.3">
      <c r="A222" s="73">
        <v>1513500</v>
      </c>
      <c r="B222" s="26" t="s">
        <v>391</v>
      </c>
      <c r="C222" s="26" t="s">
        <v>314</v>
      </c>
      <c r="D222" s="28" t="s">
        <v>79</v>
      </c>
      <c r="E222" s="83">
        <f t="shared" si="31"/>
        <v>0</v>
      </c>
      <c r="F222" s="84"/>
      <c r="G222" s="84"/>
      <c r="H222" s="84"/>
      <c r="I222" s="84"/>
      <c r="J222" s="83">
        <f t="shared" si="32"/>
        <v>0</v>
      </c>
      <c r="K222" s="84"/>
      <c r="L222" s="84"/>
      <c r="M222" s="84"/>
      <c r="N222" s="84"/>
      <c r="O222" s="84">
        <f t="shared" si="33"/>
        <v>0</v>
      </c>
      <c r="P222" s="80">
        <f t="shared" si="29"/>
        <v>0</v>
      </c>
    </row>
    <row r="223" spans="1:16" ht="26.4" hidden="1" x14ac:dyDescent="0.3">
      <c r="A223" s="73" t="s">
        <v>392</v>
      </c>
      <c r="B223" s="26" t="s">
        <v>393</v>
      </c>
      <c r="C223" s="26" t="s">
        <v>314</v>
      </c>
      <c r="D223" s="28" t="s">
        <v>394</v>
      </c>
      <c r="E223" s="83">
        <f t="shared" si="31"/>
        <v>0</v>
      </c>
      <c r="F223" s="84"/>
      <c r="G223" s="84"/>
      <c r="H223" s="84"/>
      <c r="I223" s="84"/>
      <c r="J223" s="83">
        <f t="shared" si="32"/>
        <v>0</v>
      </c>
      <c r="K223" s="84"/>
      <c r="L223" s="84"/>
      <c r="M223" s="84"/>
      <c r="N223" s="84"/>
      <c r="O223" s="84">
        <f t="shared" si="33"/>
        <v>0</v>
      </c>
      <c r="P223" s="80">
        <f t="shared" si="29"/>
        <v>0</v>
      </c>
    </row>
    <row r="224" spans="1:16" s="23" customFormat="1" ht="39.6" hidden="1" x14ac:dyDescent="0.25">
      <c r="A224" s="29"/>
      <c r="B224" s="30"/>
      <c r="C224" s="30"/>
      <c r="D224" s="48" t="s">
        <v>261</v>
      </c>
      <c r="E224" s="81"/>
      <c r="F224" s="84"/>
      <c r="G224" s="84"/>
      <c r="H224" s="84"/>
      <c r="I224" s="87"/>
      <c r="J224" s="83">
        <f t="shared" si="32"/>
        <v>0</v>
      </c>
      <c r="K224" s="87"/>
      <c r="L224" s="87"/>
      <c r="M224" s="87"/>
      <c r="N224" s="87"/>
      <c r="O224" s="84">
        <f t="shared" si="33"/>
        <v>0</v>
      </c>
      <c r="P224" s="80">
        <f t="shared" si="29"/>
        <v>0</v>
      </c>
    </row>
    <row r="225" spans="1:16" s="23" customFormat="1" ht="17.25" customHeight="1" x14ac:dyDescent="0.25">
      <c r="A225" s="29" t="s">
        <v>693</v>
      </c>
      <c r="B225" s="30" t="s">
        <v>692</v>
      </c>
      <c r="C225" s="30" t="s">
        <v>41</v>
      </c>
      <c r="D225" s="28" t="s">
        <v>694</v>
      </c>
      <c r="E225" s="83">
        <f>F225+I225</f>
        <v>500000</v>
      </c>
      <c r="F225" s="87">
        <v>500000</v>
      </c>
      <c r="G225" s="87"/>
      <c r="H225" s="87"/>
      <c r="I225" s="87"/>
      <c r="J225" s="83">
        <f>L225+O225</f>
        <v>0</v>
      </c>
      <c r="K225" s="87"/>
      <c r="L225" s="87"/>
      <c r="M225" s="87"/>
      <c r="N225" s="87"/>
      <c r="O225" s="84"/>
      <c r="P225" s="80">
        <f t="shared" si="29"/>
        <v>500000</v>
      </c>
    </row>
    <row r="226" spans="1:16" ht="1.95" hidden="1" customHeight="1" x14ac:dyDescent="0.3">
      <c r="A226" s="73" t="s">
        <v>395</v>
      </c>
      <c r="B226" s="37" t="s">
        <v>396</v>
      </c>
      <c r="C226" s="37" t="s">
        <v>314</v>
      </c>
      <c r="D226" s="42" t="s">
        <v>397</v>
      </c>
      <c r="E226" s="83">
        <f t="shared" si="31"/>
        <v>0</v>
      </c>
      <c r="F226" s="84">
        <v>0</v>
      </c>
      <c r="G226" s="87"/>
      <c r="H226" s="87"/>
      <c r="I226" s="84"/>
      <c r="J226" s="83">
        <f t="shared" si="32"/>
        <v>0</v>
      </c>
      <c r="K226" s="84"/>
      <c r="L226" s="84"/>
      <c r="M226" s="84"/>
      <c r="N226" s="84"/>
      <c r="O226" s="84"/>
      <c r="P226" s="80">
        <f t="shared" si="29"/>
        <v>0</v>
      </c>
    </row>
    <row r="227" spans="1:16" hidden="1" x14ac:dyDescent="0.3">
      <c r="A227" s="73"/>
      <c r="B227" s="37"/>
      <c r="C227" s="37"/>
      <c r="D227" s="42" t="s">
        <v>55</v>
      </c>
      <c r="E227" s="83"/>
      <c r="F227" s="105"/>
      <c r="G227" s="105"/>
      <c r="H227" s="105"/>
      <c r="I227" s="84"/>
      <c r="J227" s="83"/>
      <c r="K227" s="84"/>
      <c r="L227" s="84"/>
      <c r="M227" s="84"/>
      <c r="N227" s="84"/>
      <c r="O227" s="84"/>
      <c r="P227" s="80">
        <f t="shared" si="29"/>
        <v>0</v>
      </c>
    </row>
    <row r="228" spans="1:16" ht="39.6" hidden="1" customHeight="1" x14ac:dyDescent="0.3">
      <c r="A228" s="73" t="s">
        <v>398</v>
      </c>
      <c r="B228" s="26" t="s">
        <v>399</v>
      </c>
      <c r="C228" s="26" t="s">
        <v>118</v>
      </c>
      <c r="D228" s="28" t="s">
        <v>400</v>
      </c>
      <c r="E228" s="83">
        <f t="shared" si="31"/>
        <v>0</v>
      </c>
      <c r="F228" s="105"/>
      <c r="G228" s="105"/>
      <c r="H228" s="105"/>
      <c r="I228" s="84">
        <f>SUM(I229)</f>
        <v>0</v>
      </c>
      <c r="J228" s="83">
        <f t="shared" si="32"/>
        <v>0</v>
      </c>
      <c r="K228" s="84"/>
      <c r="L228" s="84"/>
      <c r="M228" s="84"/>
      <c r="N228" s="84"/>
      <c r="O228" s="84">
        <f>SUM(O229)</f>
        <v>0</v>
      </c>
      <c r="P228" s="80">
        <f t="shared" si="29"/>
        <v>0</v>
      </c>
    </row>
    <row r="229" spans="1:16" ht="25.5" hidden="1" customHeight="1" x14ac:dyDescent="0.3">
      <c r="A229" s="73" t="s">
        <v>401</v>
      </c>
      <c r="B229" s="26" t="s">
        <v>402</v>
      </c>
      <c r="C229" s="26" t="s">
        <v>118</v>
      </c>
      <c r="D229" s="28" t="s">
        <v>372</v>
      </c>
      <c r="E229" s="83">
        <f t="shared" si="31"/>
        <v>0</v>
      </c>
      <c r="F229" s="105"/>
      <c r="G229" s="105"/>
      <c r="H229" s="105"/>
      <c r="I229" s="84"/>
      <c r="J229" s="83">
        <f t="shared" si="32"/>
        <v>0</v>
      </c>
      <c r="K229" s="84"/>
      <c r="L229" s="84"/>
      <c r="M229" s="84"/>
      <c r="N229" s="84"/>
      <c r="O229" s="84"/>
      <c r="P229" s="80">
        <f t="shared" si="29"/>
        <v>0</v>
      </c>
    </row>
    <row r="230" spans="1:16" hidden="1" x14ac:dyDescent="0.3">
      <c r="A230" s="73" t="s">
        <v>403</v>
      </c>
      <c r="B230" s="26" t="s">
        <v>37</v>
      </c>
      <c r="C230" s="26"/>
      <c r="D230" s="28" t="s">
        <v>38</v>
      </c>
      <c r="E230" s="83">
        <f>E231</f>
        <v>0</v>
      </c>
      <c r="F230" s="105"/>
      <c r="G230" s="105"/>
      <c r="H230" s="105"/>
      <c r="I230" s="83">
        <f t="shared" ref="I230:O230" si="34">I231</f>
        <v>0</v>
      </c>
      <c r="J230" s="83">
        <f t="shared" si="34"/>
        <v>0</v>
      </c>
      <c r="K230" s="83"/>
      <c r="L230" s="83"/>
      <c r="M230" s="83"/>
      <c r="N230" s="83"/>
      <c r="O230" s="83">
        <f t="shared" si="34"/>
        <v>0</v>
      </c>
      <c r="P230" s="80">
        <f t="shared" si="29"/>
        <v>0</v>
      </c>
    </row>
    <row r="231" spans="1:16" ht="26.4" hidden="1" x14ac:dyDescent="0.3">
      <c r="A231" s="73" t="s">
        <v>404</v>
      </c>
      <c r="B231" s="26" t="s">
        <v>40</v>
      </c>
      <c r="C231" s="26" t="s">
        <v>41</v>
      </c>
      <c r="D231" s="28" t="s">
        <v>405</v>
      </c>
      <c r="E231" s="83">
        <f>F231+I231</f>
        <v>0</v>
      </c>
      <c r="F231" s="97"/>
      <c r="G231" s="97"/>
      <c r="H231" s="97"/>
      <c r="I231" s="84"/>
      <c r="J231" s="83">
        <f>L231+O231</f>
        <v>0</v>
      </c>
      <c r="K231" s="84"/>
      <c r="L231" s="84"/>
      <c r="M231" s="84"/>
      <c r="N231" s="84"/>
      <c r="O231" s="84">
        <f>K231</f>
        <v>0</v>
      </c>
      <c r="P231" s="80">
        <f t="shared" si="29"/>
        <v>0</v>
      </c>
    </row>
    <row r="232" spans="1:16" hidden="1" x14ac:dyDescent="0.3">
      <c r="A232" s="73" t="s">
        <v>406</v>
      </c>
      <c r="B232" s="37" t="s">
        <v>407</v>
      </c>
      <c r="C232" s="37" t="s">
        <v>408</v>
      </c>
      <c r="D232" s="43" t="s">
        <v>409</v>
      </c>
      <c r="E232" s="83">
        <f t="shared" si="31"/>
        <v>0</v>
      </c>
      <c r="F232" s="105"/>
      <c r="G232" s="105"/>
      <c r="H232" s="105"/>
      <c r="I232" s="84"/>
      <c r="J232" s="83">
        <f t="shared" si="32"/>
        <v>0</v>
      </c>
      <c r="K232" s="84"/>
      <c r="L232" s="84"/>
      <c r="M232" s="84"/>
      <c r="N232" s="84"/>
      <c r="O232" s="84">
        <f>K232</f>
        <v>0</v>
      </c>
      <c r="P232" s="80">
        <f t="shared" si="29"/>
        <v>0</v>
      </c>
    </row>
    <row r="233" spans="1:16" hidden="1" x14ac:dyDescent="0.3">
      <c r="A233" s="73">
        <v>1518600</v>
      </c>
      <c r="B233" s="41" t="s">
        <v>77</v>
      </c>
      <c r="C233" s="26" t="s">
        <v>78</v>
      </c>
      <c r="D233" s="28" t="s">
        <v>79</v>
      </c>
      <c r="E233" s="83">
        <f t="shared" si="31"/>
        <v>0</v>
      </c>
      <c r="F233" s="105"/>
      <c r="G233" s="105"/>
      <c r="H233" s="105"/>
      <c r="I233" s="84"/>
      <c r="J233" s="83">
        <f t="shared" si="32"/>
        <v>0</v>
      </c>
      <c r="K233" s="84"/>
      <c r="L233" s="84"/>
      <c r="M233" s="84"/>
      <c r="N233" s="84"/>
      <c r="O233" s="84"/>
      <c r="P233" s="80">
        <f t="shared" si="29"/>
        <v>0</v>
      </c>
    </row>
    <row r="234" spans="1:16" ht="26.4" hidden="1" x14ac:dyDescent="0.3">
      <c r="A234" s="73" t="s">
        <v>410</v>
      </c>
      <c r="B234" s="41" t="s">
        <v>411</v>
      </c>
      <c r="C234" s="26"/>
      <c r="D234" s="28" t="s">
        <v>412</v>
      </c>
      <c r="E234" s="83">
        <f t="shared" si="31"/>
        <v>0</v>
      </c>
      <c r="F234" s="105"/>
      <c r="G234" s="105"/>
      <c r="H234" s="105"/>
      <c r="I234" s="84"/>
      <c r="J234" s="83">
        <f t="shared" si="32"/>
        <v>0</v>
      </c>
      <c r="K234" s="84"/>
      <c r="L234" s="84"/>
      <c r="M234" s="84"/>
      <c r="N234" s="84"/>
      <c r="O234" s="84">
        <f>K234</f>
        <v>0</v>
      </c>
      <c r="P234" s="80">
        <f t="shared" si="29"/>
        <v>0</v>
      </c>
    </row>
    <row r="235" spans="1:16" ht="92.4" hidden="1" x14ac:dyDescent="0.3">
      <c r="A235" s="73" t="s">
        <v>413</v>
      </c>
      <c r="B235" s="41" t="s">
        <v>414</v>
      </c>
      <c r="C235" s="26" t="s">
        <v>273</v>
      </c>
      <c r="D235" s="28" t="s">
        <v>415</v>
      </c>
      <c r="E235" s="83">
        <f t="shared" si="31"/>
        <v>0</v>
      </c>
      <c r="F235" s="105"/>
      <c r="G235" s="105"/>
      <c r="H235" s="105"/>
      <c r="I235" s="84"/>
      <c r="J235" s="83">
        <f t="shared" si="32"/>
        <v>0</v>
      </c>
      <c r="K235" s="84"/>
      <c r="L235" s="84"/>
      <c r="M235" s="84"/>
      <c r="N235" s="84"/>
      <c r="O235" s="84">
        <f>K235</f>
        <v>0</v>
      </c>
      <c r="P235" s="80">
        <f t="shared" si="29"/>
        <v>0</v>
      </c>
    </row>
    <row r="236" spans="1:16" s="23" customFormat="1" ht="105.6" hidden="1" x14ac:dyDescent="0.25">
      <c r="A236" s="29"/>
      <c r="B236" s="47"/>
      <c r="C236" s="30"/>
      <c r="D236" s="48" t="s">
        <v>416</v>
      </c>
      <c r="E236" s="81">
        <f t="shared" si="31"/>
        <v>0</v>
      </c>
      <c r="F236" s="105"/>
      <c r="G236" s="105"/>
      <c r="H236" s="105"/>
      <c r="I236" s="87"/>
      <c r="J236" s="81">
        <f t="shared" si="32"/>
        <v>0</v>
      </c>
      <c r="K236" s="87"/>
      <c r="L236" s="87"/>
      <c r="M236" s="87"/>
      <c r="N236" s="87"/>
      <c r="O236" s="87">
        <f>K236</f>
        <v>0</v>
      </c>
      <c r="P236" s="82">
        <f t="shared" si="29"/>
        <v>0</v>
      </c>
    </row>
    <row r="237" spans="1:16" ht="145.19999999999999" hidden="1" x14ac:dyDescent="0.3">
      <c r="A237" s="73" t="s">
        <v>417</v>
      </c>
      <c r="B237" s="41" t="s">
        <v>418</v>
      </c>
      <c r="C237" s="26" t="s">
        <v>273</v>
      </c>
      <c r="D237" s="28" t="s">
        <v>419</v>
      </c>
      <c r="E237" s="83">
        <f t="shared" si="31"/>
        <v>0</v>
      </c>
      <c r="F237" s="106"/>
      <c r="G237" s="106"/>
      <c r="H237" s="106"/>
      <c r="I237" s="84"/>
      <c r="J237" s="83">
        <f>L237+O237</f>
        <v>0</v>
      </c>
      <c r="K237" s="84"/>
      <c r="L237" s="84"/>
      <c r="M237" s="84"/>
      <c r="N237" s="84"/>
      <c r="O237" s="84">
        <f>K237</f>
        <v>0</v>
      </c>
      <c r="P237" s="80">
        <f>E237+J237</f>
        <v>0</v>
      </c>
    </row>
    <row r="238" spans="1:16" s="23" customFormat="1" ht="175.95" hidden="1" customHeight="1" x14ac:dyDescent="0.25">
      <c r="A238" s="29"/>
      <c r="B238" s="47"/>
      <c r="C238" s="30"/>
      <c r="D238" s="48" t="s">
        <v>420</v>
      </c>
      <c r="E238" s="81">
        <f t="shared" si="31"/>
        <v>0</v>
      </c>
      <c r="F238" s="105"/>
      <c r="G238" s="105"/>
      <c r="H238" s="105"/>
      <c r="I238" s="87"/>
      <c r="J238" s="81">
        <f>L238+O238</f>
        <v>0</v>
      </c>
      <c r="K238" s="87"/>
      <c r="L238" s="87"/>
      <c r="M238" s="87"/>
      <c r="N238" s="87"/>
      <c r="O238" s="87">
        <f>K238</f>
        <v>0</v>
      </c>
      <c r="P238" s="82">
        <f>E238+J238</f>
        <v>0</v>
      </c>
    </row>
    <row r="239" spans="1:16" ht="79.2" hidden="1" x14ac:dyDescent="0.3">
      <c r="A239" s="73" t="s">
        <v>421</v>
      </c>
      <c r="B239" s="37" t="s">
        <v>422</v>
      </c>
      <c r="C239" s="37" t="s">
        <v>314</v>
      </c>
      <c r="D239" s="28" t="s">
        <v>423</v>
      </c>
      <c r="E239" s="83">
        <f t="shared" si="31"/>
        <v>0</v>
      </c>
      <c r="F239" s="106"/>
      <c r="G239" s="106"/>
      <c r="H239" s="106"/>
      <c r="I239" s="84"/>
      <c r="J239" s="83"/>
      <c r="K239" s="84"/>
      <c r="L239" s="84"/>
      <c r="M239" s="84"/>
      <c r="N239" s="84"/>
      <c r="O239" s="84"/>
      <c r="P239" s="80">
        <f t="shared" si="29"/>
        <v>0</v>
      </c>
    </row>
    <row r="240" spans="1:16" s="23" customFormat="1" ht="90" hidden="1" customHeight="1" x14ac:dyDescent="0.25">
      <c r="A240" s="29"/>
      <c r="B240" s="47"/>
      <c r="C240" s="38"/>
      <c r="D240" s="48" t="s">
        <v>424</v>
      </c>
      <c r="E240" s="81">
        <f t="shared" si="31"/>
        <v>0</v>
      </c>
      <c r="F240" s="105"/>
      <c r="G240" s="105"/>
      <c r="H240" s="105"/>
      <c r="I240" s="87"/>
      <c r="J240" s="81"/>
      <c r="K240" s="87"/>
      <c r="L240" s="87"/>
      <c r="M240" s="87"/>
      <c r="N240" s="87"/>
      <c r="O240" s="87"/>
      <c r="P240" s="82">
        <f t="shared" si="29"/>
        <v>0</v>
      </c>
    </row>
    <row r="241" spans="1:18" s="23" customFormat="1" ht="44.4" customHeight="1" x14ac:dyDescent="0.25">
      <c r="A241" s="29" t="s">
        <v>421</v>
      </c>
      <c r="B241" s="47" t="s">
        <v>422</v>
      </c>
      <c r="C241" s="38" t="s">
        <v>142</v>
      </c>
      <c r="D241" s="28" t="s">
        <v>695</v>
      </c>
      <c r="E241" s="115">
        <f t="shared" si="31"/>
        <v>17092250</v>
      </c>
      <c r="F241" s="116">
        <v>17092250</v>
      </c>
      <c r="G241" s="116"/>
      <c r="H241" s="116"/>
      <c r="I241" s="117"/>
      <c r="J241" s="115">
        <f>L241+O241</f>
        <v>0</v>
      </c>
      <c r="K241" s="117"/>
      <c r="L241" s="117"/>
      <c r="M241" s="117"/>
      <c r="N241" s="117"/>
      <c r="O241" s="118">
        <f>K241</f>
        <v>0</v>
      </c>
      <c r="P241" s="119">
        <f t="shared" si="29"/>
        <v>17092250</v>
      </c>
    </row>
    <row r="242" spans="1:18" x14ac:dyDescent="0.3">
      <c r="A242" s="73" t="s">
        <v>425</v>
      </c>
      <c r="B242" s="26" t="s">
        <v>426</v>
      </c>
      <c r="C242" s="26" t="s">
        <v>253</v>
      </c>
      <c r="D242" s="79" t="s">
        <v>427</v>
      </c>
      <c r="E242" s="83">
        <f t="shared" si="31"/>
        <v>16480400</v>
      </c>
      <c r="F242" s="120">
        <v>16480400</v>
      </c>
      <c r="G242" s="106"/>
      <c r="H242" s="106"/>
      <c r="I242" s="84"/>
      <c r="J242" s="83">
        <f>L242+O242</f>
        <v>0</v>
      </c>
      <c r="K242" s="84"/>
      <c r="L242" s="84"/>
      <c r="M242" s="84"/>
      <c r="N242" s="84"/>
      <c r="O242" s="84"/>
      <c r="P242" s="80">
        <f t="shared" si="29"/>
        <v>16480400</v>
      </c>
    </row>
    <row r="243" spans="1:18" s="23" customFormat="1" ht="39.6" hidden="1" x14ac:dyDescent="0.25">
      <c r="A243" s="29"/>
      <c r="B243" s="30"/>
      <c r="C243" s="30"/>
      <c r="D243" s="22" t="s">
        <v>261</v>
      </c>
      <c r="E243" s="81">
        <f t="shared" si="31"/>
        <v>16480400</v>
      </c>
      <c r="F243" s="105">
        <v>16480400</v>
      </c>
      <c r="G243" s="105"/>
      <c r="H243" s="105"/>
      <c r="I243" s="87"/>
      <c r="J243" s="81"/>
      <c r="K243" s="87"/>
      <c r="L243" s="87"/>
      <c r="M243" s="87"/>
      <c r="N243" s="87"/>
      <c r="O243" s="87">
        <f>K243</f>
        <v>0</v>
      </c>
      <c r="P243" s="82">
        <f>E243+J243</f>
        <v>16480400</v>
      </c>
    </row>
    <row r="244" spans="1:18" x14ac:dyDescent="0.3">
      <c r="A244" s="73" t="s">
        <v>428</v>
      </c>
      <c r="B244" s="26" t="s">
        <v>252</v>
      </c>
      <c r="C244" s="26" t="s">
        <v>253</v>
      </c>
      <c r="D244" s="34" t="s">
        <v>254</v>
      </c>
      <c r="E244" s="83">
        <f t="shared" si="31"/>
        <v>4036000</v>
      </c>
      <c r="F244" s="106">
        <v>4036000</v>
      </c>
      <c r="G244" s="106"/>
      <c r="H244" s="106"/>
      <c r="I244" s="84"/>
      <c r="J244" s="83">
        <f>L244+O244</f>
        <v>0</v>
      </c>
      <c r="K244" s="84"/>
      <c r="L244" s="84"/>
      <c r="M244" s="84"/>
      <c r="N244" s="84"/>
      <c r="O244" s="84">
        <f>K244</f>
        <v>0</v>
      </c>
      <c r="P244" s="80">
        <f t="shared" si="29"/>
        <v>4036000</v>
      </c>
    </row>
    <row r="245" spans="1:18" hidden="1" x14ac:dyDescent="0.3">
      <c r="A245" s="73" t="s">
        <v>429</v>
      </c>
      <c r="B245" s="26" t="s">
        <v>68</v>
      </c>
      <c r="C245" s="26"/>
      <c r="D245" s="35" t="s">
        <v>69</v>
      </c>
      <c r="E245" s="83">
        <f>E246</f>
        <v>100000</v>
      </c>
      <c r="F245" s="105">
        <v>4036000</v>
      </c>
      <c r="G245" s="105"/>
      <c r="H245" s="105"/>
      <c r="I245" s="83">
        <f t="shared" ref="I245:O245" si="35">I246</f>
        <v>0</v>
      </c>
      <c r="J245" s="83">
        <f t="shared" si="35"/>
        <v>0</v>
      </c>
      <c r="K245" s="83">
        <f>K246</f>
        <v>0</v>
      </c>
      <c r="L245" s="83">
        <f t="shared" si="35"/>
        <v>0</v>
      </c>
      <c r="M245" s="83">
        <f t="shared" si="35"/>
        <v>0</v>
      </c>
      <c r="N245" s="83">
        <f t="shared" si="35"/>
        <v>0</v>
      </c>
      <c r="O245" s="83">
        <f t="shared" si="35"/>
        <v>0</v>
      </c>
      <c r="P245" s="80">
        <f t="shared" si="29"/>
        <v>100000</v>
      </c>
    </row>
    <row r="246" spans="1:18" x14ac:dyDescent="0.3">
      <c r="A246" s="73" t="s">
        <v>430</v>
      </c>
      <c r="B246" s="26" t="s">
        <v>74</v>
      </c>
      <c r="C246" s="26" t="s">
        <v>62</v>
      </c>
      <c r="D246" s="35" t="s">
        <v>75</v>
      </c>
      <c r="E246" s="83">
        <f>F246+I246</f>
        <v>100000</v>
      </c>
      <c r="F246" s="97">
        <v>100000</v>
      </c>
      <c r="G246" s="97"/>
      <c r="H246" s="97"/>
      <c r="I246" s="84"/>
      <c r="J246" s="83">
        <f>L246+O246</f>
        <v>0</v>
      </c>
      <c r="K246" s="84"/>
      <c r="L246" s="84"/>
      <c r="M246" s="84"/>
      <c r="N246" s="84"/>
      <c r="O246" s="84"/>
      <c r="P246" s="80">
        <f t="shared" si="29"/>
        <v>100000</v>
      </c>
    </row>
    <row r="247" spans="1:18" x14ac:dyDescent="0.3">
      <c r="A247" s="73" t="s">
        <v>696</v>
      </c>
      <c r="B247" s="26" t="s">
        <v>697</v>
      </c>
      <c r="C247" s="26" t="s">
        <v>78</v>
      </c>
      <c r="D247" s="35" t="s">
        <v>698</v>
      </c>
      <c r="E247" s="83">
        <f>F247+I247</f>
        <v>0</v>
      </c>
      <c r="F247" s="105">
        <v>0</v>
      </c>
      <c r="G247" s="105"/>
      <c r="H247" s="105"/>
      <c r="I247" s="84"/>
      <c r="J247" s="83">
        <f>L247+O247</f>
        <v>0</v>
      </c>
      <c r="K247" s="84"/>
      <c r="L247" s="84"/>
      <c r="M247" s="84"/>
      <c r="N247" s="84"/>
      <c r="O247" s="84"/>
      <c r="P247" s="80">
        <f t="shared" si="29"/>
        <v>0</v>
      </c>
    </row>
    <row r="248" spans="1:18" x14ac:dyDescent="0.3">
      <c r="A248" s="14" t="s">
        <v>431</v>
      </c>
      <c r="B248" s="102"/>
      <c r="C248" s="100"/>
      <c r="D248" s="103" t="s">
        <v>432</v>
      </c>
      <c r="E248" s="101">
        <f>E249</f>
        <v>8941600</v>
      </c>
      <c r="F248" s="101">
        <f t="shared" ref="F248:O248" si="36">F249</f>
        <v>8941600</v>
      </c>
      <c r="G248" s="101">
        <f t="shared" si="36"/>
        <v>6327500</v>
      </c>
      <c r="H248" s="101">
        <f t="shared" si="36"/>
        <v>168000</v>
      </c>
      <c r="I248" s="101">
        <f t="shared" si="36"/>
        <v>0</v>
      </c>
      <c r="J248" s="101">
        <f t="shared" si="36"/>
        <v>300000</v>
      </c>
      <c r="K248" s="101">
        <f>K249</f>
        <v>300000</v>
      </c>
      <c r="L248" s="101">
        <f t="shared" si="36"/>
        <v>0</v>
      </c>
      <c r="M248" s="101">
        <f t="shared" si="36"/>
        <v>0</v>
      </c>
      <c r="N248" s="101">
        <f t="shared" si="36"/>
        <v>0</v>
      </c>
      <c r="O248" s="101">
        <f t="shared" si="36"/>
        <v>300000</v>
      </c>
      <c r="P248" s="104">
        <f>E248+J248</f>
        <v>9241600</v>
      </c>
      <c r="R248" s="18"/>
    </row>
    <row r="249" spans="1:18" x14ac:dyDescent="0.3">
      <c r="A249" s="73" t="s">
        <v>433</v>
      </c>
      <c r="B249" s="41"/>
      <c r="C249" s="16"/>
      <c r="D249" s="22" t="s">
        <v>432</v>
      </c>
      <c r="E249" s="85">
        <f>E250+E253+E252</f>
        <v>8941600</v>
      </c>
      <c r="F249" s="85">
        <f>F250+F252+F251+F253</f>
        <v>8941600</v>
      </c>
      <c r="G249" s="85">
        <f>G250+G252+G251</f>
        <v>6327500</v>
      </c>
      <c r="H249" s="85">
        <f>H250+H252+H251</f>
        <v>168000</v>
      </c>
      <c r="I249" s="85">
        <f>I250+I252+I251</f>
        <v>0</v>
      </c>
      <c r="J249" s="85">
        <f>J250+J252+J251+J253</f>
        <v>300000</v>
      </c>
      <c r="K249" s="85">
        <f>K250+K252+K251+K253</f>
        <v>300000</v>
      </c>
      <c r="L249" s="85">
        <f>L250+L252+L251</f>
        <v>0</v>
      </c>
      <c r="M249" s="85">
        <f>M250+M252+M251</f>
        <v>0</v>
      </c>
      <c r="N249" s="85">
        <f>N250+N252+N251</f>
        <v>0</v>
      </c>
      <c r="O249" s="85">
        <f>O250+O252+O251+O253</f>
        <v>300000</v>
      </c>
      <c r="P249" s="85">
        <f>P250+P252+P251+P253</f>
        <v>9241600</v>
      </c>
    </row>
    <row r="250" spans="1:18" ht="26.4" x14ac:dyDescent="0.3">
      <c r="A250" s="73" t="s">
        <v>434</v>
      </c>
      <c r="B250" s="26" t="s">
        <v>34</v>
      </c>
      <c r="C250" s="26" t="s">
        <v>27</v>
      </c>
      <c r="D250" s="43" t="s">
        <v>116</v>
      </c>
      <c r="E250" s="83">
        <f>F250+I250</f>
        <v>7287600</v>
      </c>
      <c r="F250" s="84">
        <v>7287600</v>
      </c>
      <c r="G250" s="84">
        <v>5727500</v>
      </c>
      <c r="H250" s="84">
        <v>100000</v>
      </c>
      <c r="I250" s="84"/>
      <c r="J250" s="83">
        <f>L250+O250</f>
        <v>300000</v>
      </c>
      <c r="K250" s="84">
        <v>300000</v>
      </c>
      <c r="L250" s="84"/>
      <c r="M250" s="84"/>
      <c r="N250" s="84"/>
      <c r="O250" s="84">
        <f>K250</f>
        <v>300000</v>
      </c>
      <c r="P250" s="80">
        <f t="shared" ref="P250:P267" si="37">E250+J250</f>
        <v>7587600</v>
      </c>
    </row>
    <row r="251" spans="1:18" ht="0.75" customHeight="1" x14ac:dyDescent="0.3">
      <c r="A251" s="73"/>
      <c r="B251" s="26"/>
      <c r="C251" s="26"/>
      <c r="D251" s="43"/>
      <c r="E251" s="83">
        <f>F251+I251</f>
        <v>0</v>
      </c>
      <c r="F251" s="84"/>
      <c r="G251" s="84"/>
      <c r="H251" s="84"/>
      <c r="I251" s="84"/>
      <c r="J251" s="83">
        <f t="shared" ref="J251:J253" si="38">L251+O251</f>
        <v>0</v>
      </c>
      <c r="K251" s="84"/>
      <c r="L251" s="84"/>
      <c r="M251" s="84"/>
      <c r="N251" s="84"/>
      <c r="O251" s="84">
        <f t="shared" ref="O251:O253" si="39">K251</f>
        <v>0</v>
      </c>
      <c r="P251" s="80">
        <f t="shared" si="37"/>
        <v>0</v>
      </c>
    </row>
    <row r="252" spans="1:18" ht="27" x14ac:dyDescent="0.3">
      <c r="A252" s="73" t="s">
        <v>435</v>
      </c>
      <c r="B252" s="41" t="s">
        <v>436</v>
      </c>
      <c r="C252" s="26" t="s">
        <v>314</v>
      </c>
      <c r="D252" s="93" t="s">
        <v>437</v>
      </c>
      <c r="E252" s="83">
        <f>F252+I252</f>
        <v>1500000</v>
      </c>
      <c r="F252" s="83">
        <v>1500000</v>
      </c>
      <c r="G252" s="83">
        <v>600000</v>
      </c>
      <c r="H252" s="83">
        <v>68000</v>
      </c>
      <c r="I252" s="83">
        <f t="shared" ref="I252:N252" si="40">I253</f>
        <v>0</v>
      </c>
      <c r="J252" s="83">
        <f t="shared" si="38"/>
        <v>0</v>
      </c>
      <c r="K252" s="83"/>
      <c r="L252" s="83">
        <f t="shared" si="40"/>
        <v>0</v>
      </c>
      <c r="M252" s="83">
        <f t="shared" si="40"/>
        <v>0</v>
      </c>
      <c r="N252" s="83">
        <f t="shared" si="40"/>
        <v>0</v>
      </c>
      <c r="O252" s="84">
        <f t="shared" si="39"/>
        <v>0</v>
      </c>
      <c r="P252" s="80">
        <f t="shared" si="37"/>
        <v>1500000</v>
      </c>
    </row>
    <row r="253" spans="1:18" ht="15.6" x14ac:dyDescent="0.3">
      <c r="A253" s="73" t="s">
        <v>438</v>
      </c>
      <c r="B253" s="41" t="s">
        <v>439</v>
      </c>
      <c r="C253" s="26" t="s">
        <v>314</v>
      </c>
      <c r="D253" s="53" t="s">
        <v>440</v>
      </c>
      <c r="E253" s="83">
        <f>F253</f>
        <v>154000</v>
      </c>
      <c r="F253" s="84">
        <v>154000</v>
      </c>
      <c r="G253" s="84"/>
      <c r="H253" s="84"/>
      <c r="I253" s="84"/>
      <c r="J253" s="83">
        <f t="shared" si="38"/>
        <v>0</v>
      </c>
      <c r="K253" s="84"/>
      <c r="L253" s="84"/>
      <c r="M253" s="84"/>
      <c r="N253" s="84"/>
      <c r="O253" s="84">
        <f t="shared" si="39"/>
        <v>0</v>
      </c>
      <c r="P253" s="80">
        <f>E253+J253</f>
        <v>154000</v>
      </c>
    </row>
    <row r="254" spans="1:18" x14ac:dyDescent="0.3">
      <c r="A254" s="14">
        <v>1000000</v>
      </c>
      <c r="B254" s="102"/>
      <c r="C254" s="100"/>
      <c r="D254" s="103" t="s">
        <v>441</v>
      </c>
      <c r="E254" s="101">
        <f>E256</f>
        <v>37992500</v>
      </c>
      <c r="F254" s="101">
        <f t="shared" ref="F254:O254" si="41">F256</f>
        <v>37992500</v>
      </c>
      <c r="G254" s="101">
        <f t="shared" si="41"/>
        <v>28926500</v>
      </c>
      <c r="H254" s="101">
        <f t="shared" si="41"/>
        <v>200000</v>
      </c>
      <c r="I254" s="101">
        <f t="shared" si="41"/>
        <v>0</v>
      </c>
      <c r="J254" s="101">
        <f t="shared" si="41"/>
        <v>574000</v>
      </c>
      <c r="K254" s="101">
        <f>K256</f>
        <v>500000</v>
      </c>
      <c r="L254" s="101">
        <f t="shared" si="41"/>
        <v>74000</v>
      </c>
      <c r="M254" s="101">
        <f t="shared" si="41"/>
        <v>34800</v>
      </c>
      <c r="N254" s="101">
        <f t="shared" si="41"/>
        <v>0</v>
      </c>
      <c r="O254" s="101">
        <f t="shared" si="41"/>
        <v>500000</v>
      </c>
      <c r="P254" s="104">
        <f t="shared" si="37"/>
        <v>38566500</v>
      </c>
      <c r="Q254" s="58"/>
      <c r="R254" s="18"/>
    </row>
    <row r="255" spans="1:18" hidden="1" x14ac:dyDescent="0.3">
      <c r="A255" s="14"/>
      <c r="B255" s="15"/>
      <c r="C255" s="16"/>
      <c r="D255" s="39" t="s">
        <v>55</v>
      </c>
      <c r="E255" s="85"/>
      <c r="F255" s="85"/>
      <c r="G255" s="85"/>
      <c r="H255" s="85"/>
      <c r="I255" s="85"/>
      <c r="J255" s="87">
        <f>J259</f>
        <v>0</v>
      </c>
      <c r="K255" s="87">
        <f t="shared" ref="K255:P255" si="42">K259</f>
        <v>0</v>
      </c>
      <c r="L255" s="87">
        <f t="shared" si="42"/>
        <v>0</v>
      </c>
      <c r="M255" s="87">
        <f t="shared" si="42"/>
        <v>0</v>
      </c>
      <c r="N255" s="87">
        <f t="shared" si="42"/>
        <v>0</v>
      </c>
      <c r="O255" s="87">
        <f t="shared" si="42"/>
        <v>0</v>
      </c>
      <c r="P255" s="86">
        <f t="shared" si="42"/>
        <v>0</v>
      </c>
    </row>
    <row r="256" spans="1:18" ht="15.75" customHeight="1" x14ac:dyDescent="0.3">
      <c r="A256" s="73" t="s">
        <v>442</v>
      </c>
      <c r="B256" s="41"/>
      <c r="C256" s="16"/>
      <c r="D256" s="22" t="s">
        <v>441</v>
      </c>
      <c r="E256" s="85">
        <f>E257+E258+E261+E263+E264+E266+E267+E260</f>
        <v>37992500</v>
      </c>
      <c r="F256" s="85">
        <f>F257+F258+F261+F263+F264+F266+F267+F260</f>
        <v>37992500</v>
      </c>
      <c r="G256" s="85">
        <f>G257+G258+G261+G263+G264+G266+G267</f>
        <v>28926500</v>
      </c>
      <c r="H256" s="85">
        <f>H257+H258+H261+H263+H264+H266+H267</f>
        <v>200000</v>
      </c>
      <c r="I256" s="85">
        <f>SUM(I257:I265)</f>
        <v>0</v>
      </c>
      <c r="J256" s="85">
        <f>SUM(J257:J267)</f>
        <v>574000</v>
      </c>
      <c r="K256" s="85">
        <f t="shared" ref="K256:O256" si="43">K257+K258+K261+K263+K264+K266+K267</f>
        <v>500000</v>
      </c>
      <c r="L256" s="85">
        <f t="shared" si="43"/>
        <v>74000</v>
      </c>
      <c r="M256" s="85">
        <f t="shared" si="43"/>
        <v>34800</v>
      </c>
      <c r="N256" s="85">
        <f t="shared" si="43"/>
        <v>0</v>
      </c>
      <c r="O256" s="85">
        <f t="shared" si="43"/>
        <v>500000</v>
      </c>
      <c r="P256" s="80">
        <f>E256+J256</f>
        <v>38566500</v>
      </c>
    </row>
    <row r="257" spans="1:18" ht="26.4" x14ac:dyDescent="0.3">
      <c r="A257" s="73" t="s">
        <v>443</v>
      </c>
      <c r="B257" s="26" t="s">
        <v>34</v>
      </c>
      <c r="C257" s="26" t="s">
        <v>27</v>
      </c>
      <c r="D257" s="43" t="s">
        <v>116</v>
      </c>
      <c r="E257" s="83">
        <f t="shared" ref="E257:E267" si="44">F257+I257</f>
        <v>3646500</v>
      </c>
      <c r="F257" s="84">
        <v>3646500</v>
      </c>
      <c r="G257" s="84">
        <v>2439200</v>
      </c>
      <c r="H257" s="84"/>
      <c r="I257" s="84"/>
      <c r="J257" s="83">
        <f t="shared" ref="J257:J267" si="45">L257+O257</f>
        <v>200000</v>
      </c>
      <c r="K257" s="84">
        <v>200000</v>
      </c>
      <c r="L257" s="84"/>
      <c r="M257" s="84"/>
      <c r="N257" s="84"/>
      <c r="O257" s="84">
        <v>200000</v>
      </c>
      <c r="P257" s="80">
        <f>E257+J257</f>
        <v>3846500</v>
      </c>
    </row>
    <row r="258" spans="1:18" x14ac:dyDescent="0.3">
      <c r="A258" s="73" t="s">
        <v>444</v>
      </c>
      <c r="B258" s="37" t="s">
        <v>445</v>
      </c>
      <c r="C258" s="37" t="s">
        <v>143</v>
      </c>
      <c r="D258" s="28" t="s">
        <v>446</v>
      </c>
      <c r="E258" s="83">
        <f>F258+I258</f>
        <v>11132800</v>
      </c>
      <c r="F258" s="84">
        <v>11132800</v>
      </c>
      <c r="G258" s="84">
        <v>9050700</v>
      </c>
      <c r="H258" s="84">
        <v>100000</v>
      </c>
      <c r="I258" s="84"/>
      <c r="J258" s="83">
        <f>L258+O258</f>
        <v>145000</v>
      </c>
      <c r="K258" s="84">
        <v>100000</v>
      </c>
      <c r="L258" s="84">
        <v>45000</v>
      </c>
      <c r="M258" s="84">
        <v>25000</v>
      </c>
      <c r="N258" s="84"/>
      <c r="O258" s="84">
        <v>100000</v>
      </c>
      <c r="P258" s="80">
        <f>E258+J258</f>
        <v>11277800</v>
      </c>
    </row>
    <row r="259" spans="1:18" s="23" customFormat="1" ht="13.2" hidden="1" x14ac:dyDescent="0.25">
      <c r="A259" s="29"/>
      <c r="B259" s="38"/>
      <c r="C259" s="38"/>
      <c r="D259" s="39" t="s">
        <v>55</v>
      </c>
      <c r="E259" s="81"/>
      <c r="F259" s="87"/>
      <c r="G259" s="87"/>
      <c r="H259" s="87"/>
      <c r="I259" s="87"/>
      <c r="J259" s="81">
        <f>L259+O259</f>
        <v>0</v>
      </c>
      <c r="K259" s="87"/>
      <c r="L259" s="87"/>
      <c r="M259" s="87"/>
      <c r="N259" s="87"/>
      <c r="O259" s="87"/>
      <c r="P259" s="82">
        <f>E259+J259</f>
        <v>0</v>
      </c>
    </row>
    <row r="260" spans="1:18" ht="15.75" customHeight="1" x14ac:dyDescent="0.3">
      <c r="A260" s="73" t="s">
        <v>447</v>
      </c>
      <c r="B260" s="37" t="s">
        <v>389</v>
      </c>
      <c r="C260" s="41" t="s">
        <v>314</v>
      </c>
      <c r="D260" s="40" t="s">
        <v>390</v>
      </c>
      <c r="E260" s="83">
        <f>F260+I260</f>
        <v>1000000</v>
      </c>
      <c r="F260" s="84">
        <v>1000000</v>
      </c>
      <c r="G260" s="84">
        <v>0</v>
      </c>
      <c r="H260" s="84"/>
      <c r="I260" s="84"/>
      <c r="J260" s="83">
        <f>L260+O260</f>
        <v>0</v>
      </c>
      <c r="K260" s="84"/>
      <c r="L260" s="84"/>
      <c r="M260" s="84"/>
      <c r="N260" s="84"/>
      <c r="O260" s="84"/>
      <c r="P260" s="80">
        <f>E260+J260</f>
        <v>1000000</v>
      </c>
    </row>
    <row r="261" spans="1:18" x14ac:dyDescent="0.3">
      <c r="A261" s="73" t="s">
        <v>448</v>
      </c>
      <c r="B261" s="37" t="s">
        <v>449</v>
      </c>
      <c r="C261" s="37" t="s">
        <v>450</v>
      </c>
      <c r="D261" s="28" t="s">
        <v>451</v>
      </c>
      <c r="E261" s="83">
        <f t="shared" si="44"/>
        <v>6208500</v>
      </c>
      <c r="F261" s="84">
        <v>6208500</v>
      </c>
      <c r="G261" s="84">
        <v>5081300</v>
      </c>
      <c r="H261" s="84"/>
      <c r="I261" s="84"/>
      <c r="J261" s="83">
        <f>L261+O261</f>
        <v>7000</v>
      </c>
      <c r="K261" s="87"/>
      <c r="L261" s="84">
        <v>7000</v>
      </c>
      <c r="M261" s="84"/>
      <c r="N261" s="84"/>
      <c r="O261" s="87"/>
      <c r="P261" s="80">
        <f t="shared" si="37"/>
        <v>6215500</v>
      </c>
    </row>
    <row r="262" spans="1:18" hidden="1" x14ac:dyDescent="0.3">
      <c r="A262" s="73"/>
      <c r="B262" s="37"/>
      <c r="C262" s="37"/>
      <c r="E262" s="83">
        <f t="shared" si="44"/>
        <v>0</v>
      </c>
      <c r="F262" s="84"/>
      <c r="G262" s="84"/>
      <c r="H262" s="84"/>
      <c r="I262" s="84"/>
      <c r="J262" s="83"/>
      <c r="K262" s="84"/>
      <c r="L262" s="84"/>
      <c r="M262" s="84"/>
      <c r="N262" s="84"/>
      <c r="O262" s="84"/>
      <c r="P262" s="80"/>
    </row>
    <row r="263" spans="1:18" x14ac:dyDescent="0.3">
      <c r="A263" s="73" t="s">
        <v>452</v>
      </c>
      <c r="B263" s="26" t="s">
        <v>453</v>
      </c>
      <c r="C263" s="26" t="s">
        <v>450</v>
      </c>
      <c r="D263" s="43" t="s">
        <v>454</v>
      </c>
      <c r="E263" s="83">
        <f t="shared" si="44"/>
        <v>4296500</v>
      </c>
      <c r="F263" s="84">
        <v>4296500</v>
      </c>
      <c r="G263" s="84">
        <v>3346100</v>
      </c>
      <c r="H263" s="84">
        <v>100000</v>
      </c>
      <c r="I263" s="84"/>
      <c r="J263" s="83">
        <f t="shared" si="45"/>
        <v>111000</v>
      </c>
      <c r="K263" s="84">
        <v>100000</v>
      </c>
      <c r="L263" s="84">
        <v>11000</v>
      </c>
      <c r="M263" s="84">
        <v>4900</v>
      </c>
      <c r="N263" s="84"/>
      <c r="O263" s="84">
        <v>100000</v>
      </c>
      <c r="P263" s="80">
        <f t="shared" si="37"/>
        <v>4407500</v>
      </c>
    </row>
    <row r="264" spans="1:18" ht="26.4" x14ac:dyDescent="0.3">
      <c r="A264" s="73" t="s">
        <v>455</v>
      </c>
      <c r="B264" s="37" t="s">
        <v>456</v>
      </c>
      <c r="C264" s="37" t="s">
        <v>457</v>
      </c>
      <c r="D264" s="42" t="s">
        <v>458</v>
      </c>
      <c r="E264" s="83">
        <f t="shared" si="44"/>
        <v>6563000</v>
      </c>
      <c r="F264" s="84">
        <v>6563000</v>
      </c>
      <c r="G264" s="84">
        <v>5356000</v>
      </c>
      <c r="H264" s="84"/>
      <c r="I264" s="84"/>
      <c r="J264" s="83">
        <f t="shared" si="45"/>
        <v>11000</v>
      </c>
      <c r="K264" s="84"/>
      <c r="L264" s="84">
        <v>11000</v>
      </c>
      <c r="M264" s="84">
        <v>4900</v>
      </c>
      <c r="N264" s="84">
        <v>0</v>
      </c>
      <c r="O264" s="84"/>
      <c r="P264" s="80">
        <f t="shared" si="37"/>
        <v>6574000</v>
      </c>
    </row>
    <row r="265" spans="1:18" hidden="1" x14ac:dyDescent="0.3">
      <c r="A265" s="73" t="s">
        <v>459</v>
      </c>
      <c r="B265" s="37" t="s">
        <v>460</v>
      </c>
      <c r="C265" s="37"/>
      <c r="D265" s="28" t="s">
        <v>461</v>
      </c>
      <c r="E265" s="83">
        <f t="shared" si="44"/>
        <v>0</v>
      </c>
      <c r="F265" s="84"/>
      <c r="G265" s="84"/>
      <c r="H265" s="84"/>
      <c r="I265" s="84">
        <f>I266+I267</f>
        <v>0</v>
      </c>
      <c r="J265" s="83">
        <f t="shared" si="45"/>
        <v>0</v>
      </c>
      <c r="K265" s="84"/>
      <c r="L265" s="84"/>
      <c r="M265" s="84"/>
      <c r="N265" s="84"/>
      <c r="O265" s="84"/>
      <c r="P265" s="80">
        <f t="shared" si="37"/>
        <v>0</v>
      </c>
    </row>
    <row r="266" spans="1:18" x14ac:dyDescent="0.3">
      <c r="A266" s="73" t="s">
        <v>462</v>
      </c>
      <c r="B266" s="37" t="s">
        <v>463</v>
      </c>
      <c r="C266" s="37" t="s">
        <v>464</v>
      </c>
      <c r="D266" s="28" t="s">
        <v>465</v>
      </c>
      <c r="E266" s="83">
        <f t="shared" si="44"/>
        <v>4645200</v>
      </c>
      <c r="F266" s="84">
        <v>4645200</v>
      </c>
      <c r="G266" s="84">
        <v>3653200</v>
      </c>
      <c r="H266" s="84"/>
      <c r="I266" s="84"/>
      <c r="J266" s="83">
        <f t="shared" si="45"/>
        <v>100000</v>
      </c>
      <c r="K266" s="84">
        <v>100000</v>
      </c>
      <c r="L266" s="84"/>
      <c r="M266" s="84"/>
      <c r="N266" s="84"/>
      <c r="O266" s="84">
        <v>100000</v>
      </c>
      <c r="P266" s="80">
        <f t="shared" si="37"/>
        <v>4745200</v>
      </c>
    </row>
    <row r="267" spans="1:18" x14ac:dyDescent="0.3">
      <c r="A267" s="73" t="s">
        <v>466</v>
      </c>
      <c r="B267" s="37" t="s">
        <v>467</v>
      </c>
      <c r="C267" s="37" t="s">
        <v>464</v>
      </c>
      <c r="D267" s="28" t="s">
        <v>468</v>
      </c>
      <c r="E267" s="83">
        <f t="shared" si="44"/>
        <v>500000</v>
      </c>
      <c r="F267" s="84">
        <v>500000</v>
      </c>
      <c r="G267" s="84">
        <v>0</v>
      </c>
      <c r="H267" s="84"/>
      <c r="I267" s="84"/>
      <c r="J267" s="83">
        <f t="shared" si="45"/>
        <v>0</v>
      </c>
      <c r="K267" s="84"/>
      <c r="L267" s="84"/>
      <c r="M267" s="84"/>
      <c r="N267" s="84"/>
      <c r="O267" s="84"/>
      <c r="P267" s="80">
        <f t="shared" si="37"/>
        <v>500000</v>
      </c>
    </row>
    <row r="268" spans="1:18" ht="16.2" customHeight="1" x14ac:dyDescent="0.3">
      <c r="A268" s="14" t="s">
        <v>702</v>
      </c>
      <c r="B268" s="102"/>
      <c r="C268" s="107"/>
      <c r="D268" s="103" t="s">
        <v>469</v>
      </c>
      <c r="E268" s="101">
        <f>E269</f>
        <v>15396890</v>
      </c>
      <c r="F268" s="101">
        <f>F269</f>
        <v>15396890</v>
      </c>
      <c r="G268" s="101">
        <f>G269</f>
        <v>11850000</v>
      </c>
      <c r="H268" s="101">
        <f>H269</f>
        <v>100000</v>
      </c>
      <c r="I268" s="101">
        <f>I269</f>
        <v>0</v>
      </c>
      <c r="J268" s="101">
        <f t="shared" ref="J268:P268" si="46">J269</f>
        <v>150000</v>
      </c>
      <c r="K268" s="101">
        <f>K269</f>
        <v>150000</v>
      </c>
      <c r="L268" s="101">
        <f t="shared" si="46"/>
        <v>0</v>
      </c>
      <c r="M268" s="101">
        <f t="shared" si="46"/>
        <v>0</v>
      </c>
      <c r="N268" s="101">
        <f t="shared" si="46"/>
        <v>0</v>
      </c>
      <c r="O268" s="101">
        <f t="shared" si="46"/>
        <v>150000</v>
      </c>
      <c r="P268" s="101">
        <f t="shared" si="46"/>
        <v>15546890</v>
      </c>
      <c r="R268" s="18"/>
    </row>
    <row r="269" spans="1:18" ht="30" customHeight="1" x14ac:dyDescent="0.3">
      <c r="A269" s="73">
        <v>1110000</v>
      </c>
      <c r="B269" s="41"/>
      <c r="C269" s="59"/>
      <c r="D269" s="22" t="s">
        <v>469</v>
      </c>
      <c r="E269" s="85">
        <f>E270+E273+E274+E276+E278+E281+E283+E284</f>
        <v>15396890</v>
      </c>
      <c r="F269" s="85">
        <f>F270+F273+F274+F276+F278+F281+F283+F284</f>
        <v>15396890</v>
      </c>
      <c r="G269" s="85">
        <f>G270+G260+G273+G274+G276+G278+G281+G283+G284</f>
        <v>11850000</v>
      </c>
      <c r="H269" s="85">
        <f>H270+H260+H273+H274+H276+H278+H281+H283+H284</f>
        <v>100000</v>
      </c>
      <c r="I269" s="85">
        <f>I270+I260+I273+I274+I276+I278+I281+I283+I284</f>
        <v>0</v>
      </c>
      <c r="J269" s="85">
        <f>J270+J278+J281+J284+J283</f>
        <v>150000</v>
      </c>
      <c r="K269" s="85">
        <f>K270+K271+K272+K277+K280+K275+K282+K281+K284+K283</f>
        <v>150000</v>
      </c>
      <c r="L269" s="85">
        <f>L270+L271+L272+L277+L280+L275+L282+L281</f>
        <v>0</v>
      </c>
      <c r="M269" s="85">
        <f>M270+M271+M272+M277+M280+M275+M282+M281</f>
        <v>0</v>
      </c>
      <c r="N269" s="85">
        <f>N270+N271+N272+N277+N280+N275+N282+N281</f>
        <v>0</v>
      </c>
      <c r="O269" s="85">
        <f>O270+O271+O272+O277+O280+O275+O282+O281</f>
        <v>150000</v>
      </c>
      <c r="P269" s="85">
        <f>P270+P273+P274+P276+P278+P281+P283+P284</f>
        <v>15546890</v>
      </c>
    </row>
    <row r="270" spans="1:18" ht="26.4" x14ac:dyDescent="0.3">
      <c r="A270" s="73" t="s">
        <v>470</v>
      </c>
      <c r="B270" s="26" t="s">
        <v>34</v>
      </c>
      <c r="C270" s="94" t="s">
        <v>27</v>
      </c>
      <c r="D270" s="43" t="s">
        <v>116</v>
      </c>
      <c r="E270" s="83">
        <f t="shared" ref="E270:E284" si="47">F270+I270</f>
        <v>3172800</v>
      </c>
      <c r="F270" s="84">
        <v>3172800</v>
      </c>
      <c r="G270" s="84">
        <v>2490000</v>
      </c>
      <c r="H270" s="84">
        <v>100000</v>
      </c>
      <c r="I270" s="105"/>
      <c r="J270" s="97">
        <f>L270+O270</f>
        <v>50000</v>
      </c>
      <c r="K270" s="105">
        <v>50000</v>
      </c>
      <c r="L270" s="105"/>
      <c r="M270" s="105"/>
      <c r="N270" s="105"/>
      <c r="O270" s="105">
        <v>50000</v>
      </c>
      <c r="P270" s="80">
        <f t="shared" ref="P270:P286" si="48">E270+J270</f>
        <v>3222800</v>
      </c>
    </row>
    <row r="271" spans="1:18" hidden="1" x14ac:dyDescent="0.3">
      <c r="A271" s="73" t="s">
        <v>471</v>
      </c>
      <c r="B271" s="37" t="s">
        <v>386</v>
      </c>
      <c r="C271" s="60"/>
      <c r="D271" s="27" t="s">
        <v>387</v>
      </c>
      <c r="E271" s="83">
        <f t="shared" si="47"/>
        <v>0</v>
      </c>
      <c r="F271" s="84"/>
      <c r="G271" s="84"/>
      <c r="H271" s="84"/>
      <c r="I271" s="105"/>
      <c r="J271" s="97">
        <f t="shared" ref="J271:J284" si="49">L271+O271</f>
        <v>0</v>
      </c>
      <c r="K271" s="105"/>
      <c r="L271" s="105"/>
      <c r="M271" s="105"/>
      <c r="N271" s="105"/>
      <c r="O271" s="105">
        <f t="shared" ref="O271:O281" si="50">K271</f>
        <v>0</v>
      </c>
      <c r="P271" s="80">
        <f t="shared" si="48"/>
        <v>0</v>
      </c>
    </row>
    <row r="272" spans="1:18" ht="15.75" hidden="1" customHeight="1" x14ac:dyDescent="0.3">
      <c r="A272" s="73">
        <v>1115010</v>
      </c>
      <c r="B272" s="37" t="s">
        <v>472</v>
      </c>
      <c r="C272" s="60"/>
      <c r="D272" s="42" t="s">
        <v>473</v>
      </c>
      <c r="E272" s="83">
        <f t="shared" si="47"/>
        <v>0</v>
      </c>
      <c r="F272" s="84"/>
      <c r="G272" s="84"/>
      <c r="H272" s="84"/>
      <c r="I272" s="105">
        <f>SUM(I273:I274)</f>
        <v>0</v>
      </c>
      <c r="J272" s="97">
        <f t="shared" si="49"/>
        <v>0</v>
      </c>
      <c r="K272" s="105"/>
      <c r="L272" s="105">
        <f>SUM(L273:L274)</f>
        <v>0</v>
      </c>
      <c r="M272" s="105">
        <f>SUM(M273:M274)</f>
        <v>0</v>
      </c>
      <c r="N272" s="105">
        <f>SUM(N273:N274)</f>
        <v>0</v>
      </c>
      <c r="O272" s="105">
        <f t="shared" si="50"/>
        <v>0</v>
      </c>
      <c r="P272" s="80">
        <f t="shared" si="48"/>
        <v>0</v>
      </c>
    </row>
    <row r="273" spans="1:18" ht="22.5" customHeight="1" x14ac:dyDescent="0.3">
      <c r="A273" s="73">
        <v>1115011</v>
      </c>
      <c r="B273" s="37" t="s">
        <v>474</v>
      </c>
      <c r="C273" s="60" t="s">
        <v>475</v>
      </c>
      <c r="D273" s="28" t="s">
        <v>476</v>
      </c>
      <c r="E273" s="83">
        <f t="shared" si="47"/>
        <v>160000</v>
      </c>
      <c r="F273" s="84">
        <v>160000</v>
      </c>
      <c r="G273" s="84"/>
      <c r="H273" s="84"/>
      <c r="I273" s="105"/>
      <c r="J273" s="97">
        <f t="shared" si="49"/>
        <v>0</v>
      </c>
      <c r="K273" s="105"/>
      <c r="L273" s="105"/>
      <c r="M273" s="105"/>
      <c r="N273" s="105"/>
      <c r="O273" s="105">
        <f t="shared" si="50"/>
        <v>0</v>
      </c>
      <c r="P273" s="80">
        <f t="shared" si="48"/>
        <v>160000</v>
      </c>
    </row>
    <row r="274" spans="1:18" ht="24.75" customHeight="1" x14ac:dyDescent="0.3">
      <c r="A274" s="73">
        <v>1115012</v>
      </c>
      <c r="B274" s="37" t="s">
        <v>477</v>
      </c>
      <c r="C274" s="60" t="s">
        <v>475</v>
      </c>
      <c r="D274" s="27" t="s">
        <v>478</v>
      </c>
      <c r="E274" s="83">
        <f t="shared" si="47"/>
        <v>305000</v>
      </c>
      <c r="F274" s="84">
        <v>305000</v>
      </c>
      <c r="G274" s="84"/>
      <c r="H274" s="84"/>
      <c r="I274" s="105"/>
      <c r="J274" s="97">
        <f t="shared" si="49"/>
        <v>0</v>
      </c>
      <c r="K274" s="105"/>
      <c r="L274" s="105"/>
      <c r="M274" s="105"/>
      <c r="N274" s="105"/>
      <c r="O274" s="105">
        <f t="shared" si="50"/>
        <v>0</v>
      </c>
      <c r="P274" s="80">
        <f t="shared" si="48"/>
        <v>305000</v>
      </c>
    </row>
    <row r="275" spans="1:18" ht="15.75" hidden="1" customHeight="1" x14ac:dyDescent="0.3">
      <c r="A275" s="73" t="s">
        <v>479</v>
      </c>
      <c r="B275" s="37" t="s">
        <v>480</v>
      </c>
      <c r="C275" s="60"/>
      <c r="D275" s="27" t="s">
        <v>481</v>
      </c>
      <c r="E275" s="83">
        <f t="shared" si="47"/>
        <v>0</v>
      </c>
      <c r="F275" s="84"/>
      <c r="G275" s="84"/>
      <c r="H275" s="84"/>
      <c r="I275" s="105">
        <f>I276</f>
        <v>0</v>
      </c>
      <c r="J275" s="97">
        <f t="shared" si="49"/>
        <v>0</v>
      </c>
      <c r="K275" s="105"/>
      <c r="L275" s="105">
        <f>L276</f>
        <v>0</v>
      </c>
      <c r="M275" s="105">
        <f>M276</f>
        <v>0</v>
      </c>
      <c r="N275" s="105">
        <f>N276</f>
        <v>0</v>
      </c>
      <c r="O275" s="105">
        <f t="shared" si="50"/>
        <v>0</v>
      </c>
      <c r="P275" s="80">
        <f t="shared" si="48"/>
        <v>0</v>
      </c>
    </row>
    <row r="276" spans="1:18" ht="23.25" customHeight="1" x14ac:dyDescent="0.3">
      <c r="A276" s="73" t="s">
        <v>482</v>
      </c>
      <c r="B276" s="37" t="s">
        <v>483</v>
      </c>
      <c r="C276" s="60" t="s">
        <v>475</v>
      </c>
      <c r="D276" s="27" t="s">
        <v>484</v>
      </c>
      <c r="E276" s="83">
        <f t="shared" si="47"/>
        <v>10000</v>
      </c>
      <c r="F276" s="84">
        <v>10000</v>
      </c>
      <c r="G276" s="84"/>
      <c r="H276" s="84"/>
      <c r="I276" s="105"/>
      <c r="J276" s="97">
        <f t="shared" si="49"/>
        <v>0</v>
      </c>
      <c r="K276" s="105"/>
      <c r="L276" s="105"/>
      <c r="M276" s="105"/>
      <c r="N276" s="105"/>
      <c r="O276" s="105">
        <f t="shared" si="50"/>
        <v>0</v>
      </c>
      <c r="P276" s="80">
        <f t="shared" si="48"/>
        <v>10000</v>
      </c>
    </row>
    <row r="277" spans="1:18" hidden="1" x14ac:dyDescent="0.3">
      <c r="A277" s="73">
        <v>1115030</v>
      </c>
      <c r="B277" s="37" t="s">
        <v>485</v>
      </c>
      <c r="C277" s="60"/>
      <c r="D277" s="28" t="s">
        <v>486</v>
      </c>
      <c r="E277" s="83">
        <f t="shared" si="47"/>
        <v>0</v>
      </c>
      <c r="F277" s="84"/>
      <c r="G277" s="84"/>
      <c r="H277" s="84"/>
      <c r="I277" s="105">
        <f t="shared" ref="I277:N277" si="51">SUM(I278)</f>
        <v>0</v>
      </c>
      <c r="J277" s="97">
        <f t="shared" si="49"/>
        <v>0</v>
      </c>
      <c r="K277" s="105"/>
      <c r="L277" s="105">
        <f t="shared" si="51"/>
        <v>0</v>
      </c>
      <c r="M277" s="105">
        <f t="shared" si="51"/>
        <v>0</v>
      </c>
      <c r="N277" s="105">
        <f t="shared" si="51"/>
        <v>0</v>
      </c>
      <c r="O277" s="105">
        <f t="shared" si="50"/>
        <v>0</v>
      </c>
      <c r="P277" s="80">
        <f t="shared" si="48"/>
        <v>0</v>
      </c>
    </row>
    <row r="278" spans="1:18" ht="18.600000000000001" customHeight="1" x14ac:dyDescent="0.3">
      <c r="A278" s="73">
        <v>1115031</v>
      </c>
      <c r="B278" s="37" t="s">
        <v>487</v>
      </c>
      <c r="C278" s="60" t="s">
        <v>475</v>
      </c>
      <c r="D278" s="28" t="s">
        <v>488</v>
      </c>
      <c r="E278" s="83">
        <f t="shared" si="47"/>
        <v>9640090</v>
      </c>
      <c r="F278" s="84">
        <v>9640090</v>
      </c>
      <c r="G278" s="84">
        <v>7910000</v>
      </c>
      <c r="H278" s="84"/>
      <c r="I278" s="105"/>
      <c r="J278" s="97">
        <f>L278+O278</f>
        <v>0</v>
      </c>
      <c r="K278" s="105"/>
      <c r="L278" s="105"/>
      <c r="M278" s="105"/>
      <c r="N278" s="105"/>
      <c r="O278" s="105">
        <f t="shared" si="50"/>
        <v>0</v>
      </c>
      <c r="P278" s="80">
        <f t="shared" si="48"/>
        <v>9640090</v>
      </c>
    </row>
    <row r="279" spans="1:18" s="23" customFormat="1" ht="18" hidden="1" customHeight="1" x14ac:dyDescent="0.25">
      <c r="A279" s="29"/>
      <c r="B279" s="38"/>
      <c r="C279" s="61"/>
      <c r="D279" s="39" t="s">
        <v>55</v>
      </c>
      <c r="E279" s="81"/>
      <c r="F279" s="87"/>
      <c r="G279" s="87"/>
      <c r="H279" s="87"/>
      <c r="I279" s="106"/>
      <c r="J279" s="108">
        <f>L279+O279</f>
        <v>0</v>
      </c>
      <c r="K279" s="106"/>
      <c r="L279" s="106"/>
      <c r="M279" s="106"/>
      <c r="N279" s="106"/>
      <c r="O279" s="106">
        <f>K279</f>
        <v>0</v>
      </c>
      <c r="P279" s="82">
        <f t="shared" si="48"/>
        <v>0</v>
      </c>
    </row>
    <row r="280" spans="1:18" ht="18.75" hidden="1" customHeight="1" x14ac:dyDescent="0.3">
      <c r="A280" s="73">
        <v>1115040</v>
      </c>
      <c r="B280" s="37" t="s">
        <v>489</v>
      </c>
      <c r="C280" s="60"/>
      <c r="D280" s="28" t="s">
        <v>490</v>
      </c>
      <c r="E280" s="83">
        <f>E281</f>
        <v>0</v>
      </c>
      <c r="F280" s="83"/>
      <c r="G280" s="83"/>
      <c r="H280" s="83"/>
      <c r="I280" s="97">
        <f>I281</f>
        <v>0</v>
      </c>
      <c r="J280" s="97">
        <f t="shared" si="49"/>
        <v>0</v>
      </c>
      <c r="K280" s="97"/>
      <c r="L280" s="97"/>
      <c r="M280" s="97"/>
      <c r="N280" s="97"/>
      <c r="O280" s="105">
        <f t="shared" si="50"/>
        <v>0</v>
      </c>
      <c r="P280" s="80">
        <f t="shared" si="48"/>
        <v>0</v>
      </c>
    </row>
    <row r="281" spans="1:18" ht="24.75" customHeight="1" x14ac:dyDescent="0.3">
      <c r="A281" s="73">
        <v>1115041</v>
      </c>
      <c r="B281" s="37" t="s">
        <v>491</v>
      </c>
      <c r="C281" s="60" t="s">
        <v>475</v>
      </c>
      <c r="D281" s="28" t="s">
        <v>492</v>
      </c>
      <c r="E281" s="83">
        <f t="shared" si="47"/>
        <v>0</v>
      </c>
      <c r="F281" s="84"/>
      <c r="G281" s="84"/>
      <c r="H281" s="84"/>
      <c r="I281" s="105"/>
      <c r="J281" s="97">
        <f t="shared" si="49"/>
        <v>0</v>
      </c>
      <c r="K281" s="105"/>
      <c r="L281" s="105"/>
      <c r="M281" s="105"/>
      <c r="N281" s="105"/>
      <c r="O281" s="105">
        <f t="shared" si="50"/>
        <v>0</v>
      </c>
      <c r="P281" s="80">
        <f t="shared" si="48"/>
        <v>0</v>
      </c>
    </row>
    <row r="282" spans="1:18" ht="12.75" hidden="1" customHeight="1" x14ac:dyDescent="0.3">
      <c r="A282" s="73" t="s">
        <v>493</v>
      </c>
      <c r="B282" s="37" t="s">
        <v>494</v>
      </c>
      <c r="C282" s="60"/>
      <c r="D282" s="28" t="s">
        <v>495</v>
      </c>
      <c r="E282" s="83">
        <f>E283+E284</f>
        <v>2109000</v>
      </c>
      <c r="F282" s="83"/>
      <c r="G282" s="83"/>
      <c r="H282" s="83"/>
      <c r="I282" s="97">
        <f t="shared" ref="I282:O282" si="52">I283+I284</f>
        <v>0</v>
      </c>
      <c r="J282" s="97">
        <f t="shared" si="52"/>
        <v>100000</v>
      </c>
      <c r="K282" s="97"/>
      <c r="L282" s="97"/>
      <c r="M282" s="97"/>
      <c r="N282" s="97"/>
      <c r="O282" s="97">
        <f t="shared" si="52"/>
        <v>100000</v>
      </c>
      <c r="P282" s="80">
        <f t="shared" si="48"/>
        <v>2209000</v>
      </c>
    </row>
    <row r="283" spans="1:18" s="23" customFormat="1" ht="26.4" x14ac:dyDescent="0.25">
      <c r="A283" s="29" t="s">
        <v>496</v>
      </c>
      <c r="B283" s="38" t="s">
        <v>497</v>
      </c>
      <c r="C283" s="61" t="s">
        <v>475</v>
      </c>
      <c r="D283" s="28" t="s">
        <v>498</v>
      </c>
      <c r="E283" s="83">
        <f t="shared" si="47"/>
        <v>1793400</v>
      </c>
      <c r="F283" s="87">
        <v>1793400</v>
      </c>
      <c r="G283" s="87">
        <v>1220000</v>
      </c>
      <c r="H283" s="87"/>
      <c r="I283" s="106"/>
      <c r="J283" s="97">
        <f t="shared" si="49"/>
        <v>0</v>
      </c>
      <c r="K283" s="106"/>
      <c r="L283" s="106"/>
      <c r="M283" s="106"/>
      <c r="N283" s="106"/>
      <c r="O283" s="105">
        <f>K283</f>
        <v>0</v>
      </c>
      <c r="P283" s="82">
        <f t="shared" si="48"/>
        <v>1793400</v>
      </c>
    </row>
    <row r="284" spans="1:18" s="23" customFormat="1" ht="19.95" customHeight="1" x14ac:dyDescent="0.25">
      <c r="A284" s="29" t="s">
        <v>499</v>
      </c>
      <c r="B284" s="38" t="s">
        <v>500</v>
      </c>
      <c r="C284" s="61" t="s">
        <v>475</v>
      </c>
      <c r="D284" s="40" t="s">
        <v>501</v>
      </c>
      <c r="E284" s="83">
        <f t="shared" si="47"/>
        <v>315600</v>
      </c>
      <c r="F284" s="87">
        <v>315600</v>
      </c>
      <c r="G284" s="87">
        <v>230000</v>
      </c>
      <c r="H284" s="87"/>
      <c r="I284" s="106"/>
      <c r="J284" s="97">
        <f t="shared" si="49"/>
        <v>100000</v>
      </c>
      <c r="K284" s="105">
        <v>100000</v>
      </c>
      <c r="L284" s="106"/>
      <c r="M284" s="106"/>
      <c r="N284" s="106"/>
      <c r="O284" s="105">
        <v>100000</v>
      </c>
      <c r="P284" s="82">
        <f t="shared" si="48"/>
        <v>415600</v>
      </c>
    </row>
    <row r="285" spans="1:18" ht="26.4" hidden="1" x14ac:dyDescent="0.3">
      <c r="A285" s="14">
        <v>1200000</v>
      </c>
      <c r="B285" s="15"/>
      <c r="C285" s="16"/>
      <c r="D285" s="17" t="s">
        <v>502</v>
      </c>
      <c r="E285" s="85">
        <f>E287</f>
        <v>0</v>
      </c>
      <c r="F285" s="85">
        <f t="shared" ref="F285:O285" si="53">F287</f>
        <v>0</v>
      </c>
      <c r="G285" s="85">
        <f t="shared" si="53"/>
        <v>0</v>
      </c>
      <c r="H285" s="85">
        <f t="shared" si="53"/>
        <v>0</v>
      </c>
      <c r="I285" s="85">
        <f t="shared" si="53"/>
        <v>0</v>
      </c>
      <c r="J285" s="85">
        <f t="shared" si="53"/>
        <v>0</v>
      </c>
      <c r="K285" s="85">
        <f t="shared" si="53"/>
        <v>0</v>
      </c>
      <c r="L285" s="85">
        <f t="shared" si="53"/>
        <v>0</v>
      </c>
      <c r="M285" s="85">
        <f t="shared" si="53"/>
        <v>0</v>
      </c>
      <c r="N285" s="85">
        <f t="shared" si="53"/>
        <v>0</v>
      </c>
      <c r="O285" s="85">
        <f t="shared" si="53"/>
        <v>0</v>
      </c>
      <c r="P285" s="80">
        <f t="shared" si="48"/>
        <v>0</v>
      </c>
      <c r="R285" s="18"/>
    </row>
    <row r="286" spans="1:18" s="23" customFormat="1" ht="13.2" hidden="1" x14ac:dyDescent="0.25">
      <c r="A286" s="29"/>
      <c r="B286" s="47"/>
      <c r="C286" s="30"/>
      <c r="D286" s="22" t="s">
        <v>55</v>
      </c>
      <c r="E286" s="85">
        <f>F286+I286</f>
        <v>0</v>
      </c>
      <c r="F286" s="87">
        <f>F301+F309</f>
        <v>0</v>
      </c>
      <c r="G286" s="87"/>
      <c r="H286" s="87"/>
      <c r="I286" s="87"/>
      <c r="J286" s="87">
        <f>K286+L286</f>
        <v>0</v>
      </c>
      <c r="K286" s="87">
        <f>K292+K297</f>
        <v>0</v>
      </c>
      <c r="L286" s="87"/>
      <c r="M286" s="87"/>
      <c r="N286" s="87"/>
      <c r="O286" s="87">
        <f>K286</f>
        <v>0</v>
      </c>
      <c r="P286" s="82">
        <f t="shared" si="48"/>
        <v>0</v>
      </c>
    </row>
    <row r="287" spans="1:18" hidden="1" x14ac:dyDescent="0.3">
      <c r="A287" s="73" t="s">
        <v>503</v>
      </c>
      <c r="B287" s="41"/>
      <c r="C287" s="16"/>
      <c r="D287" s="22" t="s">
        <v>504</v>
      </c>
      <c r="E287" s="85">
        <f>E288+E289+E290+E299+E300+E350+E296+E306+E383+E311+E312+E384+E303+E302+E313+E298+E314+E307+E293</f>
        <v>0</v>
      </c>
      <c r="F287" s="85">
        <f>F288+F289+F290+F299+F300+F350+F296+F306+F383+F311+F312+F384+F303+F302+F313+F298+F314+F307+F293</f>
        <v>0</v>
      </c>
      <c r="G287" s="85">
        <f>G288+G289+G290+G299+G300+G350+G296+G306+G383+G311+G312+G384+G303+G302+G313+G298+G314+G307</f>
        <v>0</v>
      </c>
      <c r="H287" s="85">
        <f>H288+H289+H290+H299+H300+H350+H296+H306+H383+H311+H312+H384+H303+H302+H313+H298+H314+H307</f>
        <v>0</v>
      </c>
      <c r="I287" s="85">
        <f>I288+I289+I290+I299+I300+I350+I296+I306+I383+I311+I312+I384+I303+I302+I313+I298+I314+I307</f>
        <v>0</v>
      </c>
      <c r="J287" s="85">
        <f>J288</f>
        <v>0</v>
      </c>
      <c r="K287" s="85">
        <f>K288</f>
        <v>0</v>
      </c>
      <c r="L287" s="85">
        <f>L288+L289+L290+L299+L300+L350+L296+L306+L383+L311+L312+L384+L303+L302+L298+L345+L291+L305</f>
        <v>0</v>
      </c>
      <c r="M287" s="85">
        <f>M288+M289+M290+M299+M300+M350+M296+M306+M383+M311+M312+M384+M303+M302+M298+M345+M291+M305</f>
        <v>0</v>
      </c>
      <c r="N287" s="85">
        <f>N288+N289+N290+N299+N300+N350+N296+N306+N383+N311+N312+N384+N303+N302+N298+N345+N291+N305</f>
        <v>0</v>
      </c>
      <c r="O287" s="85">
        <f>O288</f>
        <v>0</v>
      </c>
      <c r="P287" s="85">
        <f>P288</f>
        <v>0</v>
      </c>
    </row>
    <row r="288" spans="1:18" ht="26.4" hidden="1" x14ac:dyDescent="0.3">
      <c r="A288" s="73" t="s">
        <v>505</v>
      </c>
      <c r="B288" s="26" t="s">
        <v>34</v>
      </c>
      <c r="C288" s="26" t="s">
        <v>27</v>
      </c>
      <c r="D288" s="43" t="s">
        <v>116</v>
      </c>
      <c r="E288" s="83">
        <f t="shared" ref="E288:E310" si="54">F288+I288</f>
        <v>0</v>
      </c>
      <c r="F288" s="84"/>
      <c r="G288" s="84"/>
      <c r="H288" s="84"/>
      <c r="I288" s="84"/>
      <c r="J288" s="83">
        <f>L288+O288</f>
        <v>0</v>
      </c>
      <c r="K288" s="84"/>
      <c r="L288" s="84"/>
      <c r="M288" s="84"/>
      <c r="N288" s="84"/>
      <c r="O288" s="84">
        <f t="shared" ref="O288:O312" si="55">K288</f>
        <v>0</v>
      </c>
      <c r="P288" s="80">
        <f t="shared" ref="P288:P303" si="56">E288+J288</f>
        <v>0</v>
      </c>
    </row>
    <row r="289" spans="1:16" ht="27" hidden="1" x14ac:dyDescent="0.3">
      <c r="A289" s="73">
        <v>4016010</v>
      </c>
      <c r="B289" s="26" t="s">
        <v>506</v>
      </c>
      <c r="C289" s="26" t="s">
        <v>507</v>
      </c>
      <c r="D289" s="45" t="s">
        <v>508</v>
      </c>
      <c r="E289" s="83">
        <f t="shared" si="54"/>
        <v>0</v>
      </c>
      <c r="F289" s="84"/>
      <c r="G289" s="84"/>
      <c r="H289" s="84"/>
      <c r="I289" s="84"/>
      <c r="J289" s="83">
        <f t="shared" ref="J289:J310" si="57">L289+O289</f>
        <v>0</v>
      </c>
      <c r="K289" s="84"/>
      <c r="L289" s="84"/>
      <c r="M289" s="84"/>
      <c r="N289" s="84"/>
      <c r="O289" s="84">
        <f t="shared" si="55"/>
        <v>0</v>
      </c>
      <c r="P289" s="80">
        <f t="shared" si="56"/>
        <v>0</v>
      </c>
    </row>
    <row r="290" spans="1:16" hidden="1" x14ac:dyDescent="0.3">
      <c r="A290" s="73" t="s">
        <v>509</v>
      </c>
      <c r="B290" s="26" t="s">
        <v>506</v>
      </c>
      <c r="C290" s="26"/>
      <c r="D290" s="62" t="s">
        <v>510</v>
      </c>
      <c r="E290" s="83">
        <f t="shared" si="54"/>
        <v>0</v>
      </c>
      <c r="F290" s="83"/>
      <c r="G290" s="83"/>
      <c r="H290" s="83"/>
      <c r="I290" s="83">
        <f>I291+I294+I295+I293+I345</f>
        <v>0</v>
      </c>
      <c r="J290" s="83">
        <f t="shared" si="57"/>
        <v>0</v>
      </c>
      <c r="K290" s="83"/>
      <c r="L290" s="83"/>
      <c r="M290" s="83"/>
      <c r="N290" s="83">
        <f>N291+N294+N295+N293+N345</f>
        <v>0</v>
      </c>
      <c r="O290" s="84">
        <f t="shared" si="55"/>
        <v>0</v>
      </c>
      <c r="P290" s="80">
        <f t="shared" si="56"/>
        <v>0</v>
      </c>
    </row>
    <row r="291" spans="1:16" s="23" customFormat="1" ht="13.2" hidden="1" x14ac:dyDescent="0.25">
      <c r="A291" s="29" t="s">
        <v>511</v>
      </c>
      <c r="B291" s="30" t="s">
        <v>512</v>
      </c>
      <c r="C291" s="30" t="s">
        <v>507</v>
      </c>
      <c r="D291" s="50" t="s">
        <v>513</v>
      </c>
      <c r="E291" s="81">
        <f t="shared" si="54"/>
        <v>0</v>
      </c>
      <c r="F291" s="87"/>
      <c r="G291" s="87"/>
      <c r="H291" s="87"/>
      <c r="I291" s="87"/>
      <c r="J291" s="83">
        <f t="shared" si="57"/>
        <v>0</v>
      </c>
      <c r="K291" s="87"/>
      <c r="L291" s="87"/>
      <c r="M291" s="87"/>
      <c r="N291" s="87"/>
      <c r="O291" s="84">
        <f t="shared" si="55"/>
        <v>0</v>
      </c>
      <c r="P291" s="80">
        <f t="shared" si="56"/>
        <v>0</v>
      </c>
    </row>
    <row r="292" spans="1:16" s="23" customFormat="1" ht="13.2" hidden="1" x14ac:dyDescent="0.25">
      <c r="A292" s="29"/>
      <c r="B292" s="30"/>
      <c r="C292" s="30"/>
      <c r="D292" s="22" t="s">
        <v>55</v>
      </c>
      <c r="E292" s="81"/>
      <c r="F292" s="87"/>
      <c r="G292" s="87"/>
      <c r="H292" s="87"/>
      <c r="I292" s="87"/>
      <c r="J292" s="83">
        <f t="shared" si="57"/>
        <v>0</v>
      </c>
      <c r="K292" s="87"/>
      <c r="L292" s="87"/>
      <c r="M292" s="87"/>
      <c r="N292" s="87"/>
      <c r="O292" s="84">
        <f t="shared" si="55"/>
        <v>0</v>
      </c>
      <c r="P292" s="80">
        <f t="shared" si="56"/>
        <v>0</v>
      </c>
    </row>
    <row r="293" spans="1:16" hidden="1" x14ac:dyDescent="0.3">
      <c r="A293" s="73" t="s">
        <v>514</v>
      </c>
      <c r="B293" s="26" t="s">
        <v>515</v>
      </c>
      <c r="C293" s="26" t="s">
        <v>516</v>
      </c>
      <c r="D293" s="42" t="s">
        <v>517</v>
      </c>
      <c r="E293" s="83">
        <f t="shared" si="54"/>
        <v>0</v>
      </c>
      <c r="F293" s="84"/>
      <c r="G293" s="84"/>
      <c r="H293" s="84"/>
      <c r="I293" s="84"/>
      <c r="J293" s="83">
        <f t="shared" si="57"/>
        <v>0</v>
      </c>
      <c r="K293" s="84"/>
      <c r="L293" s="84"/>
      <c r="M293" s="84"/>
      <c r="N293" s="84"/>
      <c r="O293" s="84">
        <f t="shared" si="55"/>
        <v>0</v>
      </c>
      <c r="P293" s="80">
        <f t="shared" si="56"/>
        <v>0</v>
      </c>
    </row>
    <row r="294" spans="1:16" s="23" customFormat="1" ht="13.2" hidden="1" x14ac:dyDescent="0.25">
      <c r="A294" s="29" t="s">
        <v>518</v>
      </c>
      <c r="B294" s="30" t="s">
        <v>519</v>
      </c>
      <c r="C294" s="30" t="s">
        <v>516</v>
      </c>
      <c r="D294" s="50" t="s">
        <v>520</v>
      </c>
      <c r="E294" s="81">
        <f t="shared" si="54"/>
        <v>0</v>
      </c>
      <c r="F294" s="87"/>
      <c r="G294" s="87"/>
      <c r="H294" s="87"/>
      <c r="I294" s="87"/>
      <c r="J294" s="83">
        <f t="shared" si="57"/>
        <v>0</v>
      </c>
      <c r="K294" s="87"/>
      <c r="L294" s="87"/>
      <c r="M294" s="87"/>
      <c r="N294" s="87"/>
      <c r="O294" s="84">
        <f t="shared" si="55"/>
        <v>0</v>
      </c>
      <c r="P294" s="80">
        <f t="shared" si="56"/>
        <v>0</v>
      </c>
    </row>
    <row r="295" spans="1:16" s="23" customFormat="1" ht="13.2" hidden="1" x14ac:dyDescent="0.25">
      <c r="A295" s="29" t="s">
        <v>521</v>
      </c>
      <c r="B295" s="30" t="s">
        <v>522</v>
      </c>
      <c r="C295" s="30" t="s">
        <v>516</v>
      </c>
      <c r="D295" s="50" t="s">
        <v>523</v>
      </c>
      <c r="E295" s="81">
        <f t="shared" si="54"/>
        <v>0</v>
      </c>
      <c r="F295" s="87"/>
      <c r="G295" s="87"/>
      <c r="H295" s="87"/>
      <c r="I295" s="87"/>
      <c r="J295" s="83">
        <f t="shared" si="57"/>
        <v>0</v>
      </c>
      <c r="K295" s="87"/>
      <c r="L295" s="87"/>
      <c r="M295" s="87"/>
      <c r="N295" s="87"/>
      <c r="O295" s="84">
        <f t="shared" si="55"/>
        <v>0</v>
      </c>
      <c r="P295" s="80">
        <f t="shared" si="56"/>
        <v>0</v>
      </c>
    </row>
    <row r="296" spans="1:16" ht="29.25" hidden="1" customHeight="1" x14ac:dyDescent="0.3">
      <c r="A296" s="73" t="s">
        <v>524</v>
      </c>
      <c r="B296" s="63">
        <v>6020</v>
      </c>
      <c r="C296" s="26" t="s">
        <v>516</v>
      </c>
      <c r="D296" s="28" t="s">
        <v>525</v>
      </c>
      <c r="E296" s="81">
        <f t="shared" si="54"/>
        <v>0</v>
      </c>
      <c r="F296" s="84"/>
      <c r="G296" s="84"/>
      <c r="H296" s="84"/>
      <c r="I296" s="84"/>
      <c r="J296" s="83">
        <f t="shared" si="57"/>
        <v>0</v>
      </c>
      <c r="K296" s="84"/>
      <c r="L296" s="84"/>
      <c r="M296" s="84"/>
      <c r="N296" s="84"/>
      <c r="O296" s="84">
        <f>K296</f>
        <v>0</v>
      </c>
      <c r="P296" s="80">
        <f>E296+J296</f>
        <v>0</v>
      </c>
    </row>
    <row r="297" spans="1:16" s="23" customFormat="1" ht="13.2" hidden="1" x14ac:dyDescent="0.25">
      <c r="A297" s="29"/>
      <c r="B297" s="64"/>
      <c r="C297" s="30"/>
      <c r="D297" s="22" t="s">
        <v>55</v>
      </c>
      <c r="E297" s="81">
        <f t="shared" si="54"/>
        <v>0</v>
      </c>
      <c r="F297" s="87"/>
      <c r="G297" s="87"/>
      <c r="H297" s="87"/>
      <c r="I297" s="87"/>
      <c r="J297" s="81">
        <f t="shared" si="57"/>
        <v>0</v>
      </c>
      <c r="K297" s="87"/>
      <c r="L297" s="87"/>
      <c r="M297" s="87"/>
      <c r="N297" s="87"/>
      <c r="O297" s="87">
        <f>K297</f>
        <v>0</v>
      </c>
      <c r="P297" s="82">
        <f>E297+J297</f>
        <v>0</v>
      </c>
    </row>
    <row r="298" spans="1:16" ht="26.4" hidden="1" x14ac:dyDescent="0.3">
      <c r="A298" s="73" t="s">
        <v>524</v>
      </c>
      <c r="B298" s="63">
        <v>6020</v>
      </c>
      <c r="C298" s="26" t="s">
        <v>516</v>
      </c>
      <c r="D298" s="22" t="s">
        <v>525</v>
      </c>
      <c r="E298" s="81">
        <f t="shared" si="54"/>
        <v>0</v>
      </c>
      <c r="F298" s="84"/>
      <c r="G298" s="84"/>
      <c r="H298" s="84"/>
      <c r="I298" s="84"/>
      <c r="J298" s="83">
        <f t="shared" si="57"/>
        <v>0</v>
      </c>
      <c r="K298" s="84"/>
      <c r="L298" s="84"/>
      <c r="M298" s="84"/>
      <c r="N298" s="84"/>
      <c r="O298" s="84">
        <f>K298</f>
        <v>0</v>
      </c>
      <c r="P298" s="80">
        <f>E298+J298</f>
        <v>0</v>
      </c>
    </row>
    <row r="299" spans="1:16" ht="15" hidden="1" customHeight="1" x14ac:dyDescent="0.3">
      <c r="A299" s="73" t="s">
        <v>526</v>
      </c>
      <c r="B299" s="26" t="s">
        <v>527</v>
      </c>
      <c r="C299" s="26" t="s">
        <v>516</v>
      </c>
      <c r="D299" s="42" t="s">
        <v>528</v>
      </c>
      <c r="E299" s="83">
        <f t="shared" si="54"/>
        <v>0</v>
      </c>
      <c r="F299" s="84"/>
      <c r="G299" s="84"/>
      <c r="H299" s="84"/>
      <c r="I299" s="84"/>
      <c r="J299" s="83">
        <f t="shared" si="57"/>
        <v>0</v>
      </c>
      <c r="K299" s="84"/>
      <c r="L299" s="84"/>
      <c r="M299" s="84"/>
      <c r="N299" s="84"/>
      <c r="O299" s="84">
        <f>K299</f>
        <v>0</v>
      </c>
      <c r="P299" s="80">
        <f t="shared" si="56"/>
        <v>0</v>
      </c>
    </row>
    <row r="300" spans="1:16" ht="29.25" hidden="1" customHeight="1" x14ac:dyDescent="0.3">
      <c r="A300" s="73">
        <v>4016100</v>
      </c>
      <c r="B300" s="57" t="s">
        <v>529</v>
      </c>
      <c r="C300" s="57" t="s">
        <v>516</v>
      </c>
      <c r="D300" s="27" t="s">
        <v>523</v>
      </c>
      <c r="E300" s="83">
        <f t="shared" si="54"/>
        <v>0</v>
      </c>
      <c r="F300" s="84"/>
      <c r="G300" s="84"/>
      <c r="H300" s="84"/>
      <c r="I300" s="84"/>
      <c r="J300" s="83">
        <f t="shared" si="57"/>
        <v>0</v>
      </c>
      <c r="K300" s="84"/>
      <c r="L300" s="84"/>
      <c r="M300" s="84"/>
      <c r="N300" s="84"/>
      <c r="O300" s="84">
        <f>K300</f>
        <v>0</v>
      </c>
      <c r="P300" s="80">
        <f t="shared" si="56"/>
        <v>0</v>
      </c>
    </row>
    <row r="301" spans="1:16" hidden="1" x14ac:dyDescent="0.3">
      <c r="A301" s="73"/>
      <c r="B301" s="57"/>
      <c r="C301" s="57"/>
      <c r="D301" s="22" t="s">
        <v>55</v>
      </c>
      <c r="E301" s="81">
        <f t="shared" si="54"/>
        <v>0</v>
      </c>
      <c r="F301" s="87"/>
      <c r="G301" s="84"/>
      <c r="H301" s="84"/>
      <c r="I301" s="84"/>
      <c r="J301" s="83"/>
      <c r="K301" s="84"/>
      <c r="L301" s="84"/>
      <c r="M301" s="84"/>
      <c r="N301" s="84"/>
      <c r="O301" s="84"/>
      <c r="P301" s="82">
        <f t="shared" si="56"/>
        <v>0</v>
      </c>
    </row>
    <row r="302" spans="1:16" ht="15.6" hidden="1" x14ac:dyDescent="0.3">
      <c r="A302" s="73" t="s">
        <v>530</v>
      </c>
      <c r="B302" s="57" t="s">
        <v>531</v>
      </c>
      <c r="C302" s="57" t="s">
        <v>516</v>
      </c>
      <c r="D302" s="53" t="s">
        <v>532</v>
      </c>
      <c r="E302" s="83">
        <f t="shared" si="54"/>
        <v>0</v>
      </c>
      <c r="F302" s="84"/>
      <c r="G302" s="84"/>
      <c r="H302" s="84"/>
      <c r="I302" s="84"/>
      <c r="J302" s="83">
        <f t="shared" si="57"/>
        <v>0</v>
      </c>
      <c r="K302" s="84"/>
      <c r="L302" s="84"/>
      <c r="M302" s="84"/>
      <c r="N302" s="84"/>
      <c r="O302" s="84">
        <f t="shared" si="55"/>
        <v>0</v>
      </c>
      <c r="P302" s="80">
        <f t="shared" si="56"/>
        <v>0</v>
      </c>
    </row>
    <row r="303" spans="1:16" hidden="1" x14ac:dyDescent="0.3">
      <c r="A303" s="73" t="s">
        <v>533</v>
      </c>
      <c r="B303" s="63">
        <v>6070</v>
      </c>
      <c r="C303" s="26"/>
      <c r="D303" s="27" t="s">
        <v>534</v>
      </c>
      <c r="E303" s="83">
        <f>F303+I303</f>
        <v>0</v>
      </c>
      <c r="F303" s="84"/>
      <c r="G303" s="84"/>
      <c r="H303" s="84"/>
      <c r="I303" s="84">
        <f>I304</f>
        <v>0</v>
      </c>
      <c r="J303" s="83">
        <f t="shared" si="57"/>
        <v>0</v>
      </c>
      <c r="K303" s="84"/>
      <c r="L303" s="84"/>
      <c r="M303" s="84"/>
      <c r="N303" s="84">
        <f>N304</f>
        <v>0</v>
      </c>
      <c r="O303" s="84">
        <f t="shared" si="55"/>
        <v>0</v>
      </c>
      <c r="P303" s="80">
        <f t="shared" si="56"/>
        <v>0</v>
      </c>
    </row>
    <row r="304" spans="1:16" s="23" customFormat="1" ht="105.6" hidden="1" x14ac:dyDescent="0.25">
      <c r="A304" s="29" t="s">
        <v>535</v>
      </c>
      <c r="B304" s="64">
        <v>6072</v>
      </c>
      <c r="C304" s="30" t="s">
        <v>536</v>
      </c>
      <c r="D304" s="31" t="s">
        <v>537</v>
      </c>
      <c r="E304" s="81">
        <f>F304+I304</f>
        <v>0</v>
      </c>
      <c r="F304" s="87"/>
      <c r="G304" s="87"/>
      <c r="H304" s="87"/>
      <c r="I304" s="87"/>
      <c r="J304" s="83">
        <f t="shared" si="57"/>
        <v>0</v>
      </c>
      <c r="K304" s="87"/>
      <c r="L304" s="87"/>
      <c r="M304" s="87"/>
      <c r="N304" s="87"/>
      <c r="O304" s="84">
        <f t="shared" si="55"/>
        <v>0</v>
      </c>
      <c r="P304" s="82"/>
    </row>
    <row r="305" spans="1:18" hidden="1" x14ac:dyDescent="0.3">
      <c r="A305" s="73" t="s">
        <v>538</v>
      </c>
      <c r="B305" s="57" t="s">
        <v>539</v>
      </c>
      <c r="C305" s="26" t="s">
        <v>540</v>
      </c>
      <c r="D305" s="43" t="s">
        <v>541</v>
      </c>
      <c r="E305" s="83"/>
      <c r="F305" s="84"/>
      <c r="G305" s="84"/>
      <c r="H305" s="84"/>
      <c r="I305" s="84"/>
      <c r="J305" s="83">
        <f t="shared" si="57"/>
        <v>0</v>
      </c>
      <c r="K305" s="84"/>
      <c r="L305" s="84"/>
      <c r="M305" s="84"/>
      <c r="N305" s="84"/>
      <c r="O305" s="84">
        <f>K305</f>
        <v>0</v>
      </c>
      <c r="P305" s="80">
        <f t="shared" ref="P305:P368" si="58">E305+J305</f>
        <v>0</v>
      </c>
    </row>
    <row r="306" spans="1:18" hidden="1" x14ac:dyDescent="0.3">
      <c r="A306" s="73" t="s">
        <v>542</v>
      </c>
      <c r="B306" s="41" t="s">
        <v>543</v>
      </c>
      <c r="C306" s="26"/>
      <c r="D306" s="42" t="s">
        <v>544</v>
      </c>
      <c r="E306" s="83">
        <f t="shared" si="54"/>
        <v>0</v>
      </c>
      <c r="F306" s="84"/>
      <c r="G306" s="84"/>
      <c r="H306" s="84"/>
      <c r="I306" s="84">
        <f>I307+I308+I310</f>
        <v>0</v>
      </c>
      <c r="J306" s="83">
        <f t="shared" si="57"/>
        <v>0</v>
      </c>
      <c r="K306" s="84"/>
      <c r="L306" s="84"/>
      <c r="M306" s="84"/>
      <c r="N306" s="84">
        <f>N307+N308+N310</f>
        <v>0</v>
      </c>
      <c r="O306" s="84">
        <f t="shared" si="55"/>
        <v>0</v>
      </c>
      <c r="P306" s="80">
        <f t="shared" si="58"/>
        <v>0</v>
      </c>
    </row>
    <row r="307" spans="1:18" ht="26.4" hidden="1" x14ac:dyDescent="0.3">
      <c r="A307" s="73" t="s">
        <v>545</v>
      </c>
      <c r="B307" s="65" t="s">
        <v>546</v>
      </c>
      <c r="C307" s="26" t="s">
        <v>547</v>
      </c>
      <c r="D307" s="42" t="s">
        <v>548</v>
      </c>
      <c r="E307" s="83">
        <f t="shared" si="54"/>
        <v>0</v>
      </c>
      <c r="F307" s="84"/>
      <c r="G307" s="84"/>
      <c r="H307" s="84"/>
      <c r="I307" s="84"/>
      <c r="J307" s="83">
        <f t="shared" si="57"/>
        <v>0</v>
      </c>
      <c r="K307" s="84"/>
      <c r="L307" s="84"/>
      <c r="M307" s="84"/>
      <c r="N307" s="84"/>
      <c r="O307" s="84">
        <f t="shared" si="55"/>
        <v>0</v>
      </c>
      <c r="P307" s="80">
        <f t="shared" si="58"/>
        <v>0</v>
      </c>
    </row>
    <row r="308" spans="1:18" s="23" customFormat="1" ht="26.4" hidden="1" x14ac:dyDescent="0.25">
      <c r="A308" s="29" t="s">
        <v>549</v>
      </c>
      <c r="B308" s="66" t="s">
        <v>550</v>
      </c>
      <c r="C308" s="38" t="s">
        <v>547</v>
      </c>
      <c r="D308" s="48" t="s">
        <v>551</v>
      </c>
      <c r="E308" s="81">
        <f t="shared" si="54"/>
        <v>0</v>
      </c>
      <c r="F308" s="87"/>
      <c r="G308" s="87"/>
      <c r="H308" s="87"/>
      <c r="I308" s="87"/>
      <c r="J308" s="83">
        <f t="shared" si="57"/>
        <v>0</v>
      </c>
      <c r="K308" s="87"/>
      <c r="L308" s="87"/>
      <c r="M308" s="87"/>
      <c r="N308" s="87"/>
      <c r="O308" s="84">
        <f t="shared" si="55"/>
        <v>0</v>
      </c>
      <c r="P308" s="80">
        <f t="shared" si="58"/>
        <v>0</v>
      </c>
    </row>
    <row r="309" spans="1:18" s="23" customFormat="1" ht="13.2" hidden="1" x14ac:dyDescent="0.25">
      <c r="A309" s="29"/>
      <c r="B309" s="66"/>
      <c r="C309" s="38"/>
      <c r="D309" s="22" t="s">
        <v>55</v>
      </c>
      <c r="E309" s="81">
        <f t="shared" si="54"/>
        <v>0</v>
      </c>
      <c r="F309" s="87"/>
      <c r="G309" s="87"/>
      <c r="H309" s="87"/>
      <c r="I309" s="87"/>
      <c r="J309" s="83"/>
      <c r="K309" s="87"/>
      <c r="L309" s="87"/>
      <c r="M309" s="87"/>
      <c r="N309" s="87"/>
      <c r="O309" s="84"/>
      <c r="P309" s="80">
        <f t="shared" si="58"/>
        <v>0</v>
      </c>
    </row>
    <row r="310" spans="1:18" s="23" customFormat="1" ht="25.5" hidden="1" customHeight="1" x14ac:dyDescent="0.25">
      <c r="A310" s="29" t="s">
        <v>552</v>
      </c>
      <c r="B310" s="66" t="s">
        <v>553</v>
      </c>
      <c r="C310" s="38" t="s">
        <v>547</v>
      </c>
      <c r="D310" s="48" t="s">
        <v>554</v>
      </c>
      <c r="E310" s="81">
        <f t="shared" si="54"/>
        <v>0</v>
      </c>
      <c r="F310" s="87"/>
      <c r="G310" s="87"/>
      <c r="H310" s="87"/>
      <c r="I310" s="87"/>
      <c r="J310" s="83">
        <f t="shared" si="57"/>
        <v>0</v>
      </c>
      <c r="K310" s="87"/>
      <c r="L310" s="87"/>
      <c r="M310" s="87"/>
      <c r="N310" s="87"/>
      <c r="O310" s="84">
        <f t="shared" si="55"/>
        <v>0</v>
      </c>
      <c r="P310" s="82">
        <f t="shared" si="58"/>
        <v>0</v>
      </c>
    </row>
    <row r="311" spans="1:18" hidden="1" x14ac:dyDescent="0.3">
      <c r="A311" s="73" t="s">
        <v>555</v>
      </c>
      <c r="B311" s="41" t="s">
        <v>61</v>
      </c>
      <c r="C311" s="26" t="s">
        <v>62</v>
      </c>
      <c r="D311" s="42" t="s">
        <v>556</v>
      </c>
      <c r="E311" s="83"/>
      <c r="F311" s="84"/>
      <c r="G311" s="84"/>
      <c r="H311" s="84"/>
      <c r="I311" s="84"/>
      <c r="J311" s="83">
        <f>L311+O311</f>
        <v>0</v>
      </c>
      <c r="K311" s="84"/>
      <c r="L311" s="84"/>
      <c r="M311" s="84"/>
      <c r="N311" s="84"/>
      <c r="O311" s="84">
        <f t="shared" si="55"/>
        <v>0</v>
      </c>
      <c r="P311" s="80">
        <f t="shared" si="58"/>
        <v>0</v>
      </c>
    </row>
    <row r="312" spans="1:18" hidden="1" x14ac:dyDescent="0.3">
      <c r="A312" s="73" t="s">
        <v>557</v>
      </c>
      <c r="B312" s="41" t="s">
        <v>558</v>
      </c>
      <c r="C312" s="26" t="s">
        <v>536</v>
      </c>
      <c r="D312" s="28" t="s">
        <v>559</v>
      </c>
      <c r="E312" s="83"/>
      <c r="F312" s="84"/>
      <c r="G312" s="84"/>
      <c r="H312" s="84"/>
      <c r="I312" s="84"/>
      <c r="J312" s="83">
        <f>L312+O312</f>
        <v>0</v>
      </c>
      <c r="K312" s="84"/>
      <c r="L312" s="84"/>
      <c r="M312" s="84"/>
      <c r="N312" s="84"/>
      <c r="O312" s="84">
        <f t="shared" si="55"/>
        <v>0</v>
      </c>
      <c r="P312" s="80">
        <f t="shared" si="58"/>
        <v>0</v>
      </c>
    </row>
    <row r="313" spans="1:18" hidden="1" x14ac:dyDescent="0.3">
      <c r="A313" s="73" t="s">
        <v>560</v>
      </c>
      <c r="B313" s="26" t="s">
        <v>74</v>
      </c>
      <c r="C313" s="30" t="s">
        <v>62</v>
      </c>
      <c r="D313" s="36" t="s">
        <v>75</v>
      </c>
      <c r="E313" s="83">
        <f>F313+I313</f>
        <v>0</v>
      </c>
      <c r="F313" s="83"/>
      <c r="G313" s="83"/>
      <c r="H313" s="83"/>
      <c r="I313" s="83"/>
      <c r="J313" s="83">
        <f>L313+O313</f>
        <v>0</v>
      </c>
      <c r="K313" s="83"/>
      <c r="L313" s="83"/>
      <c r="M313" s="83"/>
      <c r="N313" s="83"/>
      <c r="O313" s="84"/>
      <c r="P313" s="80">
        <f t="shared" si="58"/>
        <v>0</v>
      </c>
    </row>
    <row r="314" spans="1:18" hidden="1" x14ac:dyDescent="0.3">
      <c r="A314" s="73" t="s">
        <v>561</v>
      </c>
      <c r="B314" s="26" t="s">
        <v>81</v>
      </c>
      <c r="C314" s="26" t="s">
        <v>82</v>
      </c>
      <c r="D314" s="35" t="s">
        <v>83</v>
      </c>
      <c r="E314" s="83">
        <f>F314+I314</f>
        <v>0</v>
      </c>
      <c r="F314" s="83"/>
      <c r="G314" s="83"/>
      <c r="H314" s="83"/>
      <c r="I314" s="83"/>
      <c r="J314" s="83">
        <f>L314+O314</f>
        <v>0</v>
      </c>
      <c r="K314" s="83"/>
      <c r="L314" s="83"/>
      <c r="M314" s="83"/>
      <c r="N314" s="83"/>
      <c r="O314" s="84"/>
      <c r="P314" s="80">
        <f t="shared" si="58"/>
        <v>0</v>
      </c>
    </row>
    <row r="315" spans="1:18" ht="26.4" x14ac:dyDescent="0.3">
      <c r="A315" s="14">
        <v>1500000</v>
      </c>
      <c r="B315" s="102"/>
      <c r="C315" s="100"/>
      <c r="D315" s="103" t="s">
        <v>562</v>
      </c>
      <c r="E315" s="101">
        <f>E324</f>
        <v>13288440</v>
      </c>
      <c r="F315" s="101">
        <f t="shared" ref="F315:P315" si="59">F324</f>
        <v>13288440</v>
      </c>
      <c r="G315" s="101">
        <f t="shared" si="59"/>
        <v>4007000</v>
      </c>
      <c r="H315" s="101">
        <f t="shared" si="59"/>
        <v>100000</v>
      </c>
      <c r="I315" s="101">
        <f t="shared" si="59"/>
        <v>0</v>
      </c>
      <c r="J315" s="101">
        <f t="shared" si="59"/>
        <v>410600</v>
      </c>
      <c r="K315" s="101">
        <f>K324</f>
        <v>410600</v>
      </c>
      <c r="L315" s="101">
        <f t="shared" si="59"/>
        <v>0</v>
      </c>
      <c r="M315" s="101">
        <f t="shared" si="59"/>
        <v>0</v>
      </c>
      <c r="N315" s="101">
        <f t="shared" si="59"/>
        <v>0</v>
      </c>
      <c r="O315" s="101">
        <f t="shared" si="59"/>
        <v>410600</v>
      </c>
      <c r="P315" s="101">
        <f t="shared" si="59"/>
        <v>13699040</v>
      </c>
      <c r="R315" s="18"/>
    </row>
    <row r="316" spans="1:18" s="23" customFormat="1" ht="13.2" hidden="1" x14ac:dyDescent="0.25">
      <c r="A316" s="29"/>
      <c r="B316" s="47"/>
      <c r="C316" s="30"/>
      <c r="D316" s="22" t="s">
        <v>55</v>
      </c>
      <c r="E316" s="87"/>
      <c r="F316" s="87"/>
      <c r="G316" s="87"/>
      <c r="H316" s="87"/>
      <c r="I316" s="87"/>
      <c r="J316" s="87">
        <f>L316+O316</f>
        <v>0</v>
      </c>
      <c r="K316" s="87">
        <f>K335+K356</f>
        <v>0</v>
      </c>
      <c r="L316" s="87"/>
      <c r="M316" s="87"/>
      <c r="N316" s="87"/>
      <c r="O316" s="87">
        <f>K316</f>
        <v>0</v>
      </c>
      <c r="P316" s="82">
        <f t="shared" si="58"/>
        <v>0</v>
      </c>
    </row>
    <row r="317" spans="1:18" s="23" customFormat="1" ht="52.8" hidden="1" x14ac:dyDescent="0.25">
      <c r="A317" s="29"/>
      <c r="B317" s="47"/>
      <c r="C317" s="30"/>
      <c r="D317" s="50" t="s">
        <v>563</v>
      </c>
      <c r="E317" s="87"/>
      <c r="F317" s="87"/>
      <c r="G317" s="87"/>
      <c r="H317" s="87"/>
      <c r="I317" s="87"/>
      <c r="J317" s="87">
        <f t="shared" ref="J317:O317" si="60">J355</f>
        <v>0</v>
      </c>
      <c r="K317" s="87">
        <f t="shared" si="60"/>
        <v>0</v>
      </c>
      <c r="L317" s="87">
        <f t="shared" si="60"/>
        <v>0</v>
      </c>
      <c r="M317" s="87">
        <f t="shared" si="60"/>
        <v>0</v>
      </c>
      <c r="N317" s="87">
        <f t="shared" si="60"/>
        <v>0</v>
      </c>
      <c r="O317" s="87">
        <f t="shared" si="60"/>
        <v>0</v>
      </c>
      <c r="P317" s="82">
        <f t="shared" si="58"/>
        <v>0</v>
      </c>
    </row>
    <row r="318" spans="1:18" s="23" customFormat="1" ht="13.2" hidden="1" x14ac:dyDescent="0.25">
      <c r="A318" s="29"/>
      <c r="B318" s="47"/>
      <c r="C318" s="30"/>
      <c r="D318" s="50"/>
      <c r="E318" s="87"/>
      <c r="F318" s="87"/>
      <c r="G318" s="87"/>
      <c r="H318" s="87"/>
      <c r="I318" s="87"/>
      <c r="J318" s="87">
        <f t="shared" ref="J318:P318" si="61">J348</f>
        <v>0</v>
      </c>
      <c r="K318" s="87">
        <f t="shared" si="61"/>
        <v>0</v>
      </c>
      <c r="L318" s="87">
        <f t="shared" si="61"/>
        <v>0</v>
      </c>
      <c r="M318" s="87">
        <f t="shared" si="61"/>
        <v>0</v>
      </c>
      <c r="N318" s="87">
        <f t="shared" si="61"/>
        <v>0</v>
      </c>
      <c r="O318" s="87">
        <f t="shared" si="61"/>
        <v>0</v>
      </c>
      <c r="P318" s="86">
        <f t="shared" si="61"/>
        <v>0</v>
      </c>
    </row>
    <row r="319" spans="1:18" s="23" customFormat="1" ht="26.4" hidden="1" x14ac:dyDescent="0.25">
      <c r="A319" s="29"/>
      <c r="B319" s="47"/>
      <c r="C319" s="30"/>
      <c r="D319" s="50" t="s">
        <v>250</v>
      </c>
      <c r="E319" s="87">
        <f>E348</f>
        <v>0</v>
      </c>
      <c r="F319" s="87">
        <f>F348</f>
        <v>0</v>
      </c>
      <c r="G319" s="87"/>
      <c r="H319" s="87"/>
      <c r="I319" s="87"/>
      <c r="J319" s="87">
        <f t="shared" ref="J319:P319" si="62">J371+J352</f>
        <v>0</v>
      </c>
      <c r="K319" s="87">
        <f t="shared" si="62"/>
        <v>0</v>
      </c>
      <c r="L319" s="87">
        <f t="shared" si="62"/>
        <v>0</v>
      </c>
      <c r="M319" s="87">
        <f t="shared" si="62"/>
        <v>0</v>
      </c>
      <c r="N319" s="87">
        <f t="shared" si="62"/>
        <v>0</v>
      </c>
      <c r="O319" s="87">
        <f t="shared" si="62"/>
        <v>0</v>
      </c>
      <c r="P319" s="86">
        <f t="shared" si="62"/>
        <v>0</v>
      </c>
    </row>
    <row r="320" spans="1:18" s="23" customFormat="1" ht="26.4" hidden="1" x14ac:dyDescent="0.25">
      <c r="A320" s="29"/>
      <c r="B320" s="47"/>
      <c r="C320" s="30"/>
      <c r="D320" s="39" t="s">
        <v>190</v>
      </c>
      <c r="E320" s="87"/>
      <c r="F320" s="87"/>
      <c r="G320" s="87"/>
      <c r="H320" s="87"/>
      <c r="I320" s="87"/>
      <c r="J320" s="87">
        <f t="shared" ref="J320:O320" si="63">J373</f>
        <v>0</v>
      </c>
      <c r="K320" s="87">
        <f t="shared" si="63"/>
        <v>0</v>
      </c>
      <c r="L320" s="87">
        <f t="shared" si="63"/>
        <v>0</v>
      </c>
      <c r="M320" s="87">
        <f t="shared" si="63"/>
        <v>0</v>
      </c>
      <c r="N320" s="87">
        <f t="shared" si="63"/>
        <v>0</v>
      </c>
      <c r="O320" s="87">
        <f t="shared" si="63"/>
        <v>0</v>
      </c>
      <c r="P320" s="82">
        <f t="shared" si="58"/>
        <v>0</v>
      </c>
    </row>
    <row r="321" spans="1:17" s="23" customFormat="1" ht="26.4" hidden="1" x14ac:dyDescent="0.25">
      <c r="A321" s="29"/>
      <c r="B321" s="47"/>
      <c r="C321" s="30"/>
      <c r="D321" s="48" t="s">
        <v>564</v>
      </c>
      <c r="E321" s="87"/>
      <c r="F321" s="87"/>
      <c r="G321" s="87"/>
      <c r="H321" s="87"/>
      <c r="I321" s="87"/>
      <c r="J321" s="87">
        <f>L321+O321</f>
        <v>0</v>
      </c>
      <c r="K321" s="87">
        <f>O321</f>
        <v>0</v>
      </c>
      <c r="L321" s="87"/>
      <c r="M321" s="87"/>
      <c r="N321" s="87"/>
      <c r="O321" s="87">
        <f>O332</f>
        <v>0</v>
      </c>
      <c r="P321" s="82">
        <f t="shared" si="58"/>
        <v>0</v>
      </c>
    </row>
    <row r="322" spans="1:17" s="23" customFormat="1" ht="26.4" hidden="1" x14ac:dyDescent="0.25">
      <c r="A322" s="29"/>
      <c r="B322" s="47"/>
      <c r="C322" s="30"/>
      <c r="D322" s="31" t="s">
        <v>565</v>
      </c>
      <c r="E322" s="87"/>
      <c r="F322" s="87"/>
      <c r="G322" s="87"/>
      <c r="H322" s="87"/>
      <c r="I322" s="87"/>
      <c r="J322" s="87">
        <f t="shared" ref="J322:O322" si="64">J366</f>
        <v>0</v>
      </c>
      <c r="K322" s="87">
        <f t="shared" si="64"/>
        <v>0</v>
      </c>
      <c r="L322" s="87">
        <f t="shared" si="64"/>
        <v>0</v>
      </c>
      <c r="M322" s="87">
        <f t="shared" si="64"/>
        <v>0</v>
      </c>
      <c r="N322" s="87">
        <f t="shared" si="64"/>
        <v>0</v>
      </c>
      <c r="O322" s="87">
        <f t="shared" si="64"/>
        <v>0</v>
      </c>
      <c r="P322" s="82">
        <f t="shared" si="58"/>
        <v>0</v>
      </c>
    </row>
    <row r="323" spans="1:17" ht="15" hidden="1" customHeight="1" x14ac:dyDescent="0.3">
      <c r="A323" s="14"/>
      <c r="B323" s="15"/>
      <c r="C323" s="16"/>
      <c r="D323" s="48" t="s">
        <v>566</v>
      </c>
      <c r="E323" s="85">
        <f>F323+I323</f>
        <v>0</v>
      </c>
      <c r="F323" s="85"/>
      <c r="G323" s="85"/>
      <c r="H323" s="85"/>
      <c r="I323" s="85"/>
      <c r="J323" s="87">
        <f>L323+O323</f>
        <v>0</v>
      </c>
      <c r="K323" s="87">
        <f>SUM(K386)</f>
        <v>0</v>
      </c>
      <c r="L323" s="87"/>
      <c r="M323" s="87"/>
      <c r="N323" s="87"/>
      <c r="O323" s="87">
        <f>O386</f>
        <v>0</v>
      </c>
      <c r="P323" s="80">
        <f t="shared" si="58"/>
        <v>0</v>
      </c>
    </row>
    <row r="324" spans="1:17" ht="26.4" x14ac:dyDescent="0.3">
      <c r="A324" s="73" t="s">
        <v>567</v>
      </c>
      <c r="B324" s="41"/>
      <c r="C324" s="16"/>
      <c r="D324" s="22" t="s">
        <v>562</v>
      </c>
      <c r="E324" s="85">
        <f>E325+E347+E376+E387+E349+E343+E374+E346</f>
        <v>13288440</v>
      </c>
      <c r="F324" s="85">
        <f>F325+F347+F376+F387+F349+F343+F374+F346</f>
        <v>13288440</v>
      </c>
      <c r="G324" s="85">
        <f>G325+G347+G376+G387</f>
        <v>4007000</v>
      </c>
      <c r="H324" s="85">
        <f>H325+H347+H376+H387</f>
        <v>100000</v>
      </c>
      <c r="I324" s="85">
        <f>I325+I347+I376</f>
        <v>0</v>
      </c>
      <c r="J324" s="85">
        <f>SUM(J325:J384)</f>
        <v>410600</v>
      </c>
      <c r="K324" s="85">
        <f>K325+K327+K331+K334+K338+K341+K345+K347+K350+K351+K358+K359+K367+K369+K372+K376+K383+K384+K385+K344+K336+K330+K370+K332+K342+K343+K346</f>
        <v>410600</v>
      </c>
      <c r="L324" s="85">
        <f>L325+L327+L334+L338+L341+L345+L347+L350+L351+L358+L359+L367+L369+L372+L376+L383+L384+L385+L344+L336+L330+L370</f>
        <v>0</v>
      </c>
      <c r="M324" s="85">
        <f>M325+M327+M334+M338+M341+M345+M347+M350+M351+M358+M359+M367+M369+M372+M376+M383+M384+M385+M344+M336+M330+M370</f>
        <v>0</v>
      </c>
      <c r="N324" s="85">
        <f>N325+N327+N334+N338+N341+N345+N347+N350+N351+N358+N359+N367+N369+N372+N376+N383+N384+N385+N344+N336+N330+N370</f>
        <v>0</v>
      </c>
      <c r="O324" s="85">
        <f>SUM(O325:O384)</f>
        <v>410600</v>
      </c>
      <c r="P324" s="80">
        <f>SUM(P325:P384)</f>
        <v>13699040</v>
      </c>
      <c r="Q324" s="75"/>
    </row>
    <row r="325" spans="1:17" ht="25.95" customHeight="1" x14ac:dyDescent="0.3">
      <c r="A325" s="73" t="s">
        <v>568</v>
      </c>
      <c r="B325" s="26" t="s">
        <v>34</v>
      </c>
      <c r="C325" s="26" t="s">
        <v>27</v>
      </c>
      <c r="D325" s="43" t="s">
        <v>116</v>
      </c>
      <c r="E325" s="83">
        <f t="shared" ref="E325:E381" si="65">F325+I325</f>
        <v>5288440</v>
      </c>
      <c r="F325" s="105">
        <v>5288440</v>
      </c>
      <c r="G325" s="105">
        <v>4007000</v>
      </c>
      <c r="H325" s="105">
        <v>100000</v>
      </c>
      <c r="I325" s="105"/>
      <c r="J325" s="97">
        <f t="shared" ref="J325" si="66">L325+O325</f>
        <v>300000</v>
      </c>
      <c r="K325" s="105">
        <v>300000</v>
      </c>
      <c r="L325" s="105"/>
      <c r="M325" s="105"/>
      <c r="N325" s="105"/>
      <c r="O325" s="105">
        <f t="shared" ref="O325" si="67">K325</f>
        <v>300000</v>
      </c>
      <c r="P325" s="80">
        <f t="shared" si="58"/>
        <v>5588440</v>
      </c>
    </row>
    <row r="326" spans="1:17" ht="16.5" hidden="1" customHeight="1" x14ac:dyDescent="0.3">
      <c r="A326" s="73" t="s">
        <v>569</v>
      </c>
      <c r="B326" s="37" t="s">
        <v>118</v>
      </c>
      <c r="C326" s="37" t="s">
        <v>119</v>
      </c>
      <c r="D326" s="28" t="s">
        <v>120</v>
      </c>
      <c r="E326" s="83">
        <f t="shared" si="65"/>
        <v>0</v>
      </c>
      <c r="F326" s="84"/>
      <c r="G326" s="84"/>
      <c r="H326" s="84"/>
      <c r="I326" s="84"/>
      <c r="J326" s="83">
        <f t="shared" ref="J326:J382" si="68">L326+O326</f>
        <v>0</v>
      </c>
      <c r="K326" s="84"/>
      <c r="L326" s="84"/>
      <c r="M326" s="84"/>
      <c r="N326" s="84"/>
      <c r="O326" s="84">
        <f t="shared" ref="O326:O330" si="69">K326</f>
        <v>0</v>
      </c>
      <c r="P326" s="80">
        <f t="shared" si="58"/>
        <v>0</v>
      </c>
    </row>
    <row r="327" spans="1:17" hidden="1" x14ac:dyDescent="0.3">
      <c r="A327" s="73" t="s">
        <v>570</v>
      </c>
      <c r="B327" s="37" t="s">
        <v>123</v>
      </c>
      <c r="C327" s="37" t="s">
        <v>124</v>
      </c>
      <c r="D327" s="42" t="s">
        <v>140</v>
      </c>
      <c r="E327" s="83">
        <f t="shared" si="65"/>
        <v>0</v>
      </c>
      <c r="F327" s="84"/>
      <c r="G327" s="84"/>
      <c r="H327" s="84"/>
      <c r="I327" s="84"/>
      <c r="J327" s="83">
        <f t="shared" si="68"/>
        <v>0</v>
      </c>
      <c r="K327" s="84"/>
      <c r="L327" s="84"/>
      <c r="M327" s="84"/>
      <c r="N327" s="84"/>
      <c r="O327" s="84">
        <f t="shared" si="69"/>
        <v>0</v>
      </c>
      <c r="P327" s="80">
        <f t="shared" si="58"/>
        <v>0</v>
      </c>
    </row>
    <row r="328" spans="1:17" ht="26.4" hidden="1" x14ac:dyDescent="0.3">
      <c r="A328" s="73"/>
      <c r="B328" s="37"/>
      <c r="C328" s="37"/>
      <c r="D328" s="50" t="s">
        <v>571</v>
      </c>
      <c r="E328" s="83"/>
      <c r="F328" s="84"/>
      <c r="G328" s="84"/>
      <c r="H328" s="84"/>
      <c r="I328" s="84"/>
      <c r="J328" s="83">
        <f t="shared" si="68"/>
        <v>0</v>
      </c>
      <c r="K328" s="84"/>
      <c r="L328" s="84"/>
      <c r="M328" s="84"/>
      <c r="N328" s="84"/>
      <c r="O328" s="84">
        <f t="shared" si="69"/>
        <v>0</v>
      </c>
      <c r="P328" s="80">
        <f>E328+J328</f>
        <v>0</v>
      </c>
    </row>
    <row r="329" spans="1:17" ht="26.4" hidden="1" x14ac:dyDescent="0.3">
      <c r="A329" s="73" t="s">
        <v>572</v>
      </c>
      <c r="B329" s="37" t="s">
        <v>253</v>
      </c>
      <c r="C329" s="37" t="s">
        <v>143</v>
      </c>
      <c r="D329" s="42" t="s">
        <v>144</v>
      </c>
      <c r="E329" s="83">
        <f t="shared" si="65"/>
        <v>0</v>
      </c>
      <c r="F329" s="84"/>
      <c r="G329" s="84"/>
      <c r="H329" s="84"/>
      <c r="I329" s="84"/>
      <c r="J329" s="83">
        <f t="shared" si="68"/>
        <v>0</v>
      </c>
      <c r="K329" s="84"/>
      <c r="L329" s="84"/>
      <c r="M329" s="84"/>
      <c r="N329" s="84"/>
      <c r="O329" s="84">
        <f t="shared" si="69"/>
        <v>0</v>
      </c>
      <c r="P329" s="80">
        <f t="shared" si="58"/>
        <v>0</v>
      </c>
    </row>
    <row r="330" spans="1:17" ht="1.2" hidden="1" customHeight="1" x14ac:dyDescent="0.3">
      <c r="A330" s="73" t="s">
        <v>573</v>
      </c>
      <c r="B330" s="37" t="s">
        <v>574</v>
      </c>
      <c r="C330" s="37" t="s">
        <v>147</v>
      </c>
      <c r="D330" s="28" t="s">
        <v>575</v>
      </c>
      <c r="E330" s="83">
        <f t="shared" si="65"/>
        <v>0</v>
      </c>
      <c r="F330" s="84"/>
      <c r="G330" s="84"/>
      <c r="H330" s="84"/>
      <c r="I330" s="84"/>
      <c r="J330" s="83">
        <f t="shared" si="68"/>
        <v>0</v>
      </c>
      <c r="K330" s="84"/>
      <c r="L330" s="84"/>
      <c r="M330" s="84"/>
      <c r="N330" s="84"/>
      <c r="O330" s="84">
        <f t="shared" si="69"/>
        <v>0</v>
      </c>
      <c r="P330" s="80">
        <f t="shared" si="58"/>
        <v>0</v>
      </c>
    </row>
    <row r="331" spans="1:17" hidden="1" x14ac:dyDescent="0.3">
      <c r="A331" s="73" t="s">
        <v>569</v>
      </c>
      <c r="B331" s="37" t="s">
        <v>118</v>
      </c>
      <c r="C331" s="37" t="s">
        <v>119</v>
      </c>
      <c r="D331" s="28" t="s">
        <v>120</v>
      </c>
      <c r="E331" s="83"/>
      <c r="F331" s="84"/>
      <c r="G331" s="84"/>
      <c r="H331" s="84"/>
      <c r="I331" s="84"/>
      <c r="J331" s="83">
        <f>L331+O331</f>
        <v>0</v>
      </c>
      <c r="K331" s="84"/>
      <c r="L331" s="84"/>
      <c r="M331" s="84"/>
      <c r="N331" s="84"/>
      <c r="O331" s="84"/>
      <c r="P331" s="80">
        <f t="shared" si="58"/>
        <v>0</v>
      </c>
    </row>
    <row r="332" spans="1:17" ht="15.6" hidden="1" customHeight="1" x14ac:dyDescent="0.3">
      <c r="A332" s="73" t="s">
        <v>570</v>
      </c>
      <c r="B332" s="37" t="s">
        <v>123</v>
      </c>
      <c r="C332" s="37" t="s">
        <v>147</v>
      </c>
      <c r="D332" s="28" t="s">
        <v>576</v>
      </c>
      <c r="E332" s="83"/>
      <c r="F332" s="84"/>
      <c r="G332" s="84"/>
      <c r="H332" s="84"/>
      <c r="I332" s="84"/>
      <c r="J332" s="83">
        <f>L332+O332</f>
        <v>0</v>
      </c>
      <c r="K332" s="84"/>
      <c r="L332" s="84"/>
      <c r="M332" s="84"/>
      <c r="N332" s="84"/>
      <c r="O332" s="84"/>
      <c r="P332" s="80">
        <f t="shared" si="58"/>
        <v>0</v>
      </c>
    </row>
    <row r="333" spans="1:17" s="23" customFormat="1" ht="25.2" hidden="1" customHeight="1" x14ac:dyDescent="0.25">
      <c r="A333" s="29"/>
      <c r="B333" s="38"/>
      <c r="C333" s="38"/>
      <c r="D333" s="48" t="s">
        <v>564</v>
      </c>
      <c r="E333" s="81"/>
      <c r="F333" s="87"/>
      <c r="G333" s="87"/>
      <c r="H333" s="87"/>
      <c r="I333" s="87"/>
      <c r="J333" s="81">
        <f>L333+O333</f>
        <v>0</v>
      </c>
      <c r="K333" s="87"/>
      <c r="L333" s="87"/>
      <c r="M333" s="87"/>
      <c r="N333" s="87"/>
      <c r="O333" s="87"/>
      <c r="P333" s="82">
        <f t="shared" si="58"/>
        <v>0</v>
      </c>
    </row>
    <row r="334" spans="1:17" ht="25.2" hidden="1" customHeight="1" x14ac:dyDescent="0.3">
      <c r="A334" s="73" t="s">
        <v>577</v>
      </c>
      <c r="B334" s="26" t="s">
        <v>194</v>
      </c>
      <c r="C334" s="26" t="s">
        <v>195</v>
      </c>
      <c r="D334" s="28" t="s">
        <v>196</v>
      </c>
      <c r="E334" s="83">
        <f>F334+I334</f>
        <v>0</v>
      </c>
      <c r="F334" s="84"/>
      <c r="G334" s="84"/>
      <c r="H334" s="84"/>
      <c r="I334" s="84"/>
      <c r="J334" s="83">
        <f t="shared" si="68"/>
        <v>0</v>
      </c>
      <c r="K334" s="84"/>
      <c r="L334" s="84"/>
      <c r="M334" s="84"/>
      <c r="N334" s="84"/>
      <c r="O334" s="84"/>
      <c r="P334" s="80">
        <f t="shared" si="58"/>
        <v>0</v>
      </c>
    </row>
    <row r="335" spans="1:17" s="23" customFormat="1" ht="13.2" hidden="1" x14ac:dyDescent="0.25">
      <c r="A335" s="29"/>
      <c r="B335" s="30"/>
      <c r="C335" s="30"/>
      <c r="D335" s="48" t="s">
        <v>55</v>
      </c>
      <c r="E335" s="81"/>
      <c r="F335" s="87"/>
      <c r="G335" s="87"/>
      <c r="H335" s="87"/>
      <c r="I335" s="87"/>
      <c r="J335" s="81">
        <f t="shared" si="68"/>
        <v>0</v>
      </c>
      <c r="K335" s="87"/>
      <c r="L335" s="87"/>
      <c r="M335" s="87"/>
      <c r="N335" s="87"/>
      <c r="O335" s="87"/>
      <c r="P335" s="80">
        <f t="shared" si="58"/>
        <v>0</v>
      </c>
    </row>
    <row r="336" spans="1:17" hidden="1" x14ac:dyDescent="0.3">
      <c r="A336" s="73" t="s">
        <v>578</v>
      </c>
      <c r="B336" s="26" t="s">
        <v>199</v>
      </c>
      <c r="C336" s="26" t="s">
        <v>200</v>
      </c>
      <c r="D336" s="28" t="s">
        <v>201</v>
      </c>
      <c r="E336" s="83">
        <f t="shared" si="65"/>
        <v>0</v>
      </c>
      <c r="F336" s="84"/>
      <c r="G336" s="84"/>
      <c r="H336" s="84"/>
      <c r="I336" s="84"/>
      <c r="J336" s="83">
        <f t="shared" si="68"/>
        <v>0</v>
      </c>
      <c r="K336" s="84"/>
      <c r="L336" s="84"/>
      <c r="M336" s="84"/>
      <c r="N336" s="84"/>
      <c r="O336" s="84"/>
      <c r="P336" s="80">
        <f t="shared" si="58"/>
        <v>0</v>
      </c>
    </row>
    <row r="337" spans="1:16" hidden="1" x14ac:dyDescent="0.3">
      <c r="A337" s="73" t="s">
        <v>579</v>
      </c>
      <c r="B337" s="26" t="s">
        <v>210</v>
      </c>
      <c r="C337" s="26"/>
      <c r="D337" s="43" t="s">
        <v>211</v>
      </c>
      <c r="E337" s="83">
        <f t="shared" si="65"/>
        <v>0</v>
      </c>
      <c r="F337" s="84"/>
      <c r="G337" s="84"/>
      <c r="H337" s="84"/>
      <c r="I337" s="84">
        <f>I338</f>
        <v>0</v>
      </c>
      <c r="J337" s="83">
        <f t="shared" si="68"/>
        <v>0</v>
      </c>
      <c r="K337" s="84"/>
      <c r="L337" s="84"/>
      <c r="M337" s="84"/>
      <c r="N337" s="84"/>
      <c r="O337" s="84"/>
      <c r="P337" s="80">
        <f t="shared" si="58"/>
        <v>0</v>
      </c>
    </row>
    <row r="338" spans="1:16" s="23" customFormat="1" ht="26.4" hidden="1" x14ac:dyDescent="0.25">
      <c r="A338" s="29" t="s">
        <v>580</v>
      </c>
      <c r="B338" s="30" t="s">
        <v>213</v>
      </c>
      <c r="C338" s="30" t="s">
        <v>214</v>
      </c>
      <c r="D338" s="22" t="s">
        <v>215</v>
      </c>
      <c r="E338" s="81">
        <f t="shared" si="65"/>
        <v>0</v>
      </c>
      <c r="F338" s="87"/>
      <c r="G338" s="87"/>
      <c r="H338" s="87"/>
      <c r="I338" s="87"/>
      <c r="J338" s="81">
        <f t="shared" si="68"/>
        <v>0</v>
      </c>
      <c r="K338" s="87"/>
      <c r="L338" s="87"/>
      <c r="M338" s="87"/>
      <c r="N338" s="87"/>
      <c r="O338" s="84"/>
      <c r="P338" s="82">
        <f t="shared" si="58"/>
        <v>0</v>
      </c>
    </row>
    <row r="339" spans="1:16" ht="26.4" hidden="1" x14ac:dyDescent="0.3">
      <c r="A339" s="73" t="s">
        <v>581</v>
      </c>
      <c r="B339" s="26" t="s">
        <v>456</v>
      </c>
      <c r="C339" s="37" t="s">
        <v>457</v>
      </c>
      <c r="D339" s="42" t="s">
        <v>458</v>
      </c>
      <c r="E339" s="83">
        <f t="shared" si="65"/>
        <v>0</v>
      </c>
      <c r="F339" s="84"/>
      <c r="G339" s="84"/>
      <c r="H339" s="84"/>
      <c r="I339" s="84"/>
      <c r="J339" s="83">
        <f t="shared" si="68"/>
        <v>0</v>
      </c>
      <c r="K339" s="84"/>
      <c r="L339" s="84"/>
      <c r="M339" s="84"/>
      <c r="N339" s="84"/>
      <c r="O339" s="84"/>
      <c r="P339" s="80">
        <f t="shared" si="58"/>
        <v>0</v>
      </c>
    </row>
    <row r="340" spans="1:16" hidden="1" x14ac:dyDescent="0.3">
      <c r="A340" s="73" t="s">
        <v>582</v>
      </c>
      <c r="B340" s="26" t="s">
        <v>487</v>
      </c>
      <c r="C340" s="38" t="s">
        <v>475</v>
      </c>
      <c r="D340" s="28" t="s">
        <v>488</v>
      </c>
      <c r="E340" s="83"/>
      <c r="F340" s="84"/>
      <c r="G340" s="84"/>
      <c r="H340" s="84"/>
      <c r="I340" s="84"/>
      <c r="J340" s="83">
        <f t="shared" si="68"/>
        <v>0</v>
      </c>
      <c r="K340" s="84"/>
      <c r="L340" s="84"/>
      <c r="M340" s="84"/>
      <c r="N340" s="84"/>
      <c r="O340" s="84"/>
      <c r="P340" s="80">
        <f t="shared" si="58"/>
        <v>0</v>
      </c>
    </row>
    <row r="341" spans="1:16" ht="26.4" hidden="1" x14ac:dyDescent="0.3">
      <c r="A341" s="73" t="s">
        <v>583</v>
      </c>
      <c r="B341" s="26" t="s">
        <v>584</v>
      </c>
      <c r="C341" s="38" t="s">
        <v>475</v>
      </c>
      <c r="D341" s="28" t="s">
        <v>585</v>
      </c>
      <c r="E341" s="83"/>
      <c r="F341" s="84"/>
      <c r="G341" s="84"/>
      <c r="H341" s="84"/>
      <c r="I341" s="84"/>
      <c r="J341" s="83">
        <f t="shared" si="68"/>
        <v>0</v>
      </c>
      <c r="K341" s="84"/>
      <c r="L341" s="84"/>
      <c r="M341" s="84"/>
      <c r="N341" s="84"/>
      <c r="O341" s="84"/>
      <c r="P341" s="80">
        <f t="shared" si="58"/>
        <v>0</v>
      </c>
    </row>
    <row r="342" spans="1:16" hidden="1" x14ac:dyDescent="0.3">
      <c r="A342" s="76" t="s">
        <v>586</v>
      </c>
      <c r="B342" s="26" t="s">
        <v>512</v>
      </c>
      <c r="C342" s="38"/>
      <c r="D342" s="28"/>
      <c r="E342" s="83"/>
      <c r="F342" s="84"/>
      <c r="G342" s="84"/>
      <c r="H342" s="84"/>
      <c r="I342" s="84"/>
      <c r="J342" s="83">
        <f t="shared" si="68"/>
        <v>0</v>
      </c>
      <c r="K342" s="84"/>
      <c r="L342" s="84"/>
      <c r="M342" s="84"/>
      <c r="N342" s="84"/>
      <c r="O342" s="84"/>
      <c r="P342" s="80">
        <f t="shared" si="58"/>
        <v>0</v>
      </c>
    </row>
    <row r="343" spans="1:16" hidden="1" x14ac:dyDescent="0.3">
      <c r="A343" s="73" t="s">
        <v>587</v>
      </c>
      <c r="B343" s="26" t="s">
        <v>515</v>
      </c>
      <c r="C343" s="38" t="s">
        <v>516</v>
      </c>
      <c r="D343" s="28" t="s">
        <v>517</v>
      </c>
      <c r="E343" s="83">
        <f>F343</f>
        <v>0</v>
      </c>
      <c r="F343" s="84"/>
      <c r="G343" s="84"/>
      <c r="H343" s="84"/>
      <c r="I343" s="84"/>
      <c r="J343" s="83">
        <f t="shared" si="68"/>
        <v>0</v>
      </c>
      <c r="K343" s="84"/>
      <c r="L343" s="84"/>
      <c r="M343" s="84"/>
      <c r="N343" s="84"/>
      <c r="O343" s="84"/>
      <c r="P343" s="80">
        <f t="shared" si="58"/>
        <v>0</v>
      </c>
    </row>
    <row r="344" spans="1:16" hidden="1" x14ac:dyDescent="0.3">
      <c r="A344" s="73" t="s">
        <v>588</v>
      </c>
      <c r="B344" s="26" t="s">
        <v>519</v>
      </c>
      <c r="C344" s="38" t="s">
        <v>516</v>
      </c>
      <c r="D344" s="28" t="s">
        <v>520</v>
      </c>
      <c r="E344" s="83"/>
      <c r="F344" s="84"/>
      <c r="G344" s="84"/>
      <c r="H344" s="84"/>
      <c r="I344" s="84"/>
      <c r="J344" s="83">
        <f t="shared" si="68"/>
        <v>0</v>
      </c>
      <c r="K344" s="84"/>
      <c r="L344" s="84"/>
      <c r="M344" s="84"/>
      <c r="N344" s="84"/>
      <c r="O344" s="84"/>
      <c r="P344" s="80">
        <f t="shared" si="58"/>
        <v>0</v>
      </c>
    </row>
    <row r="345" spans="1:16" hidden="1" x14ac:dyDescent="0.3">
      <c r="A345" s="73" t="s">
        <v>589</v>
      </c>
      <c r="B345" s="26" t="s">
        <v>590</v>
      </c>
      <c r="C345" s="26" t="s">
        <v>516</v>
      </c>
      <c r="D345" s="42" t="s">
        <v>591</v>
      </c>
      <c r="E345" s="83">
        <f>F345+I345</f>
        <v>0</v>
      </c>
      <c r="F345" s="84"/>
      <c r="G345" s="84"/>
      <c r="H345" s="84"/>
      <c r="I345" s="84"/>
      <c r="J345" s="83">
        <f t="shared" si="68"/>
        <v>0</v>
      </c>
      <c r="K345" s="84"/>
      <c r="L345" s="84"/>
      <c r="M345" s="84"/>
      <c r="N345" s="84"/>
      <c r="O345" s="84"/>
      <c r="P345" s="80">
        <f t="shared" si="58"/>
        <v>0</v>
      </c>
    </row>
    <row r="346" spans="1:16" ht="24" customHeight="1" x14ac:dyDescent="0.3">
      <c r="A346" s="73" t="s">
        <v>700</v>
      </c>
      <c r="B346" s="26" t="s">
        <v>701</v>
      </c>
      <c r="C346" s="38" t="s">
        <v>516</v>
      </c>
      <c r="D346" s="28" t="s">
        <v>525</v>
      </c>
      <c r="E346" s="83">
        <f t="shared" ref="E346:E349" si="70">F346+I346</f>
        <v>8000000</v>
      </c>
      <c r="F346" s="105">
        <v>8000000</v>
      </c>
      <c r="G346" s="84"/>
      <c r="H346" s="84"/>
      <c r="I346" s="84"/>
      <c r="J346" s="83">
        <f t="shared" si="68"/>
        <v>0</v>
      </c>
      <c r="K346" s="84"/>
      <c r="L346" s="84"/>
      <c r="M346" s="84"/>
      <c r="N346" s="84"/>
      <c r="O346" s="84"/>
      <c r="P346" s="80">
        <f t="shared" si="58"/>
        <v>8000000</v>
      </c>
    </row>
    <row r="347" spans="1:16" ht="0.6" hidden="1" customHeight="1" x14ac:dyDescent="0.3">
      <c r="A347" s="73" t="s">
        <v>592</v>
      </c>
      <c r="B347" s="37" t="s">
        <v>527</v>
      </c>
      <c r="C347" s="37" t="s">
        <v>516</v>
      </c>
      <c r="D347" s="42" t="s">
        <v>528</v>
      </c>
      <c r="E347" s="83">
        <f t="shared" si="70"/>
        <v>0</v>
      </c>
      <c r="F347" s="84"/>
      <c r="G347" s="84"/>
      <c r="H347" s="84"/>
      <c r="I347" s="84"/>
      <c r="J347" s="83">
        <f t="shared" si="68"/>
        <v>0</v>
      </c>
      <c r="K347" s="84"/>
      <c r="L347" s="84"/>
      <c r="M347" s="84"/>
      <c r="N347" s="84"/>
      <c r="O347" s="84"/>
      <c r="P347" s="80">
        <f>E347+J347</f>
        <v>0</v>
      </c>
    </row>
    <row r="348" spans="1:16" ht="12.75" hidden="1" customHeight="1" x14ac:dyDescent="0.3">
      <c r="A348" s="73"/>
      <c r="B348" s="37"/>
      <c r="C348" s="37"/>
      <c r="D348" s="50" t="s">
        <v>250</v>
      </c>
      <c r="E348" s="83">
        <f t="shared" si="70"/>
        <v>0</v>
      </c>
      <c r="F348" s="88"/>
      <c r="G348" s="87"/>
      <c r="H348" s="87"/>
      <c r="I348" s="87"/>
      <c r="J348" s="83">
        <f>L348+O348</f>
        <v>0</v>
      </c>
      <c r="K348" s="87"/>
      <c r="L348" s="84"/>
      <c r="M348" s="84"/>
      <c r="N348" s="84"/>
      <c r="O348" s="84"/>
      <c r="P348" s="82">
        <f t="shared" si="58"/>
        <v>0</v>
      </c>
    </row>
    <row r="349" spans="1:16" ht="12.75" hidden="1" customHeight="1" x14ac:dyDescent="0.3">
      <c r="A349" s="73" t="s">
        <v>593</v>
      </c>
      <c r="B349" s="37" t="s">
        <v>531</v>
      </c>
      <c r="C349" s="37" t="s">
        <v>516</v>
      </c>
      <c r="D349" s="28" t="s">
        <v>594</v>
      </c>
      <c r="E349" s="83">
        <f t="shared" si="70"/>
        <v>0</v>
      </c>
      <c r="F349" s="84"/>
      <c r="G349" s="84"/>
      <c r="H349" s="84"/>
      <c r="I349" s="84"/>
      <c r="J349" s="83">
        <f t="shared" si="68"/>
        <v>0</v>
      </c>
      <c r="K349" s="84"/>
      <c r="L349" s="84"/>
      <c r="M349" s="84"/>
      <c r="N349" s="84"/>
      <c r="O349" s="84"/>
      <c r="P349" s="80">
        <f>E349+J349</f>
        <v>0</v>
      </c>
    </row>
    <row r="350" spans="1:16" ht="12.6" hidden="1" customHeight="1" x14ac:dyDescent="0.3">
      <c r="A350" s="73" t="s">
        <v>595</v>
      </c>
      <c r="B350" s="57" t="s">
        <v>558</v>
      </c>
      <c r="C350" s="57" t="s">
        <v>536</v>
      </c>
      <c r="D350" s="28" t="s">
        <v>559</v>
      </c>
      <c r="E350" s="83">
        <f>F350+I350</f>
        <v>0</v>
      </c>
      <c r="F350" s="84"/>
      <c r="G350" s="84"/>
      <c r="H350" s="84"/>
      <c r="I350" s="84"/>
      <c r="J350" s="83">
        <f>L350+O350</f>
        <v>0</v>
      </c>
      <c r="K350" s="84"/>
      <c r="L350" s="84"/>
      <c r="M350" s="84"/>
      <c r="N350" s="84"/>
      <c r="O350" s="84"/>
      <c r="P350" s="80">
        <f>E350+J350</f>
        <v>0</v>
      </c>
    </row>
    <row r="351" spans="1:16" hidden="1" x14ac:dyDescent="0.3">
      <c r="A351" s="73" t="s">
        <v>596</v>
      </c>
      <c r="B351" s="26" t="s">
        <v>539</v>
      </c>
      <c r="C351" s="26" t="s">
        <v>540</v>
      </c>
      <c r="D351" s="43" t="s">
        <v>541</v>
      </c>
      <c r="E351" s="83">
        <f t="shared" si="65"/>
        <v>0</v>
      </c>
      <c r="F351" s="84"/>
      <c r="G351" s="84"/>
      <c r="H351" s="84"/>
      <c r="I351" s="84"/>
      <c r="J351" s="83">
        <f t="shared" si="68"/>
        <v>0</v>
      </c>
      <c r="K351" s="84"/>
      <c r="L351" s="84"/>
      <c r="M351" s="84"/>
      <c r="N351" s="84"/>
      <c r="O351" s="84"/>
      <c r="P351" s="80">
        <f t="shared" si="58"/>
        <v>0</v>
      </c>
    </row>
    <row r="352" spans="1:16" s="23" customFormat="1" ht="26.4" hidden="1" x14ac:dyDescent="0.25">
      <c r="A352" s="29"/>
      <c r="B352" s="30"/>
      <c r="C352" s="30"/>
      <c r="D352" s="50" t="s">
        <v>250</v>
      </c>
      <c r="E352" s="81"/>
      <c r="F352" s="87"/>
      <c r="G352" s="87"/>
      <c r="H352" s="87"/>
      <c r="I352" s="87"/>
      <c r="J352" s="81">
        <f>K352</f>
        <v>0</v>
      </c>
      <c r="K352" s="87"/>
      <c r="L352" s="87"/>
      <c r="M352" s="87"/>
      <c r="N352" s="87"/>
      <c r="O352" s="87"/>
      <c r="P352" s="82">
        <f t="shared" si="58"/>
        <v>0</v>
      </c>
    </row>
    <row r="353" spans="1:16" s="23" customFormat="1" ht="12.6" hidden="1" customHeight="1" x14ac:dyDescent="0.25">
      <c r="A353" s="29"/>
      <c r="B353" s="30"/>
      <c r="C353" s="30"/>
      <c r="D353" s="50" t="s">
        <v>55</v>
      </c>
      <c r="E353" s="81"/>
      <c r="F353" s="87"/>
      <c r="G353" s="87"/>
      <c r="H353" s="87"/>
      <c r="I353" s="87"/>
      <c r="J353" s="81">
        <f t="shared" si="68"/>
        <v>0</v>
      </c>
      <c r="K353" s="87"/>
      <c r="L353" s="87"/>
      <c r="M353" s="87"/>
      <c r="N353" s="87"/>
      <c r="O353" s="87"/>
      <c r="P353" s="82">
        <f>E353+J353</f>
        <v>0</v>
      </c>
    </row>
    <row r="354" spans="1:16" hidden="1" x14ac:dyDescent="0.3">
      <c r="A354" s="73" t="s">
        <v>597</v>
      </c>
      <c r="B354" s="26" t="s">
        <v>598</v>
      </c>
      <c r="C354" s="26"/>
      <c r="D354" s="42" t="s">
        <v>599</v>
      </c>
      <c r="E354" s="83">
        <f t="shared" si="65"/>
        <v>0</v>
      </c>
      <c r="F354" s="84"/>
      <c r="G354" s="84"/>
      <c r="H354" s="84"/>
      <c r="I354" s="84"/>
      <c r="J354" s="83">
        <f t="shared" si="68"/>
        <v>0</v>
      </c>
      <c r="K354" s="84"/>
      <c r="L354" s="84"/>
      <c r="M354" s="84"/>
      <c r="N354" s="84"/>
      <c r="O354" s="84"/>
      <c r="P354" s="80">
        <f>E354+J354</f>
        <v>0</v>
      </c>
    </row>
    <row r="355" spans="1:16" s="23" customFormat="1" ht="52.8" hidden="1" x14ac:dyDescent="0.25">
      <c r="A355" s="29"/>
      <c r="B355" s="30"/>
      <c r="C355" s="30"/>
      <c r="D355" s="50" t="s">
        <v>563</v>
      </c>
      <c r="E355" s="81"/>
      <c r="F355" s="87"/>
      <c r="G355" s="87"/>
      <c r="H355" s="87"/>
      <c r="I355" s="87"/>
      <c r="J355" s="83">
        <f t="shared" si="68"/>
        <v>0</v>
      </c>
      <c r="K355" s="87"/>
      <c r="L355" s="87"/>
      <c r="M355" s="87"/>
      <c r="N355" s="87"/>
      <c r="O355" s="84"/>
      <c r="P355" s="80">
        <f>E355+J355</f>
        <v>0</v>
      </c>
    </row>
    <row r="356" spans="1:16" s="23" customFormat="1" ht="13.2" hidden="1" x14ac:dyDescent="0.25">
      <c r="A356" s="29"/>
      <c r="B356" s="30"/>
      <c r="C356" s="30"/>
      <c r="D356" s="50" t="s">
        <v>55</v>
      </c>
      <c r="E356" s="81"/>
      <c r="F356" s="87"/>
      <c r="G356" s="87"/>
      <c r="H356" s="87"/>
      <c r="I356" s="87"/>
      <c r="J356" s="81">
        <f>K356+L356</f>
        <v>0</v>
      </c>
      <c r="K356" s="87"/>
      <c r="L356" s="87"/>
      <c r="M356" s="87"/>
      <c r="N356" s="87"/>
      <c r="O356" s="84"/>
      <c r="P356" s="80">
        <f>E356+J356</f>
        <v>0</v>
      </c>
    </row>
    <row r="357" spans="1:16" s="23" customFormat="1" ht="13.2" hidden="1" x14ac:dyDescent="0.25">
      <c r="A357" s="29" t="s">
        <v>600</v>
      </c>
      <c r="B357" s="30" t="s">
        <v>601</v>
      </c>
      <c r="C357" s="30" t="s">
        <v>540</v>
      </c>
      <c r="D357" s="50" t="s">
        <v>602</v>
      </c>
      <c r="E357" s="83">
        <f t="shared" si="65"/>
        <v>0</v>
      </c>
      <c r="F357" s="87"/>
      <c r="G357" s="87"/>
      <c r="H357" s="87"/>
      <c r="I357" s="87"/>
      <c r="J357" s="83">
        <f t="shared" si="68"/>
        <v>0</v>
      </c>
      <c r="K357" s="87"/>
      <c r="L357" s="87"/>
      <c r="M357" s="87"/>
      <c r="N357" s="87"/>
      <c r="O357" s="84"/>
      <c r="P357" s="80">
        <f t="shared" si="58"/>
        <v>0</v>
      </c>
    </row>
    <row r="358" spans="1:16" s="23" customFormat="1" ht="13.2" hidden="1" x14ac:dyDescent="0.25">
      <c r="A358" s="29" t="s">
        <v>603</v>
      </c>
      <c r="B358" s="30" t="s">
        <v>604</v>
      </c>
      <c r="C358" s="30" t="s">
        <v>540</v>
      </c>
      <c r="D358" s="50" t="s">
        <v>605</v>
      </c>
      <c r="E358" s="83">
        <f t="shared" si="65"/>
        <v>0</v>
      </c>
      <c r="F358" s="87"/>
      <c r="G358" s="87"/>
      <c r="H358" s="87"/>
      <c r="I358" s="87"/>
      <c r="J358" s="83">
        <f t="shared" si="68"/>
        <v>0</v>
      </c>
      <c r="K358" s="87"/>
      <c r="L358" s="87"/>
      <c r="M358" s="87"/>
      <c r="N358" s="87"/>
      <c r="O358" s="84"/>
      <c r="P358" s="80">
        <f t="shared" si="58"/>
        <v>0</v>
      </c>
    </row>
    <row r="359" spans="1:16" s="23" customFormat="1" ht="18.600000000000001" hidden="1" customHeight="1" x14ac:dyDescent="0.25">
      <c r="A359" s="29" t="s">
        <v>606</v>
      </c>
      <c r="B359" s="30" t="s">
        <v>607</v>
      </c>
      <c r="C359" s="30" t="s">
        <v>540</v>
      </c>
      <c r="D359" s="50" t="s">
        <v>608</v>
      </c>
      <c r="E359" s="83">
        <f t="shared" si="65"/>
        <v>0</v>
      </c>
      <c r="F359" s="87"/>
      <c r="G359" s="87"/>
      <c r="H359" s="87"/>
      <c r="I359" s="87"/>
      <c r="J359" s="83">
        <f t="shared" si="68"/>
        <v>0</v>
      </c>
      <c r="K359" s="87"/>
      <c r="L359" s="87"/>
      <c r="M359" s="87"/>
      <c r="N359" s="87"/>
      <c r="O359" s="84"/>
      <c r="P359" s="80">
        <f t="shared" si="58"/>
        <v>0</v>
      </c>
    </row>
    <row r="360" spans="1:16" ht="26.4" hidden="1" x14ac:dyDescent="0.3">
      <c r="A360" s="73">
        <v>4713100</v>
      </c>
      <c r="B360" s="26" t="s">
        <v>364</v>
      </c>
      <c r="C360" s="26"/>
      <c r="D360" s="42" t="s">
        <v>609</v>
      </c>
      <c r="E360" s="83">
        <f>E361</f>
        <v>0</v>
      </c>
      <c r="F360" s="83">
        <f t="shared" ref="F360:I360" si="71">F361</f>
        <v>0</v>
      </c>
      <c r="G360" s="83">
        <f t="shared" si="71"/>
        <v>0</v>
      </c>
      <c r="H360" s="83">
        <f t="shared" si="71"/>
        <v>0</v>
      </c>
      <c r="I360" s="83">
        <f t="shared" si="71"/>
        <v>0</v>
      </c>
      <c r="J360" s="83">
        <f t="shared" si="68"/>
        <v>0</v>
      </c>
      <c r="K360" s="83"/>
      <c r="L360" s="83"/>
      <c r="M360" s="83"/>
      <c r="N360" s="83"/>
      <c r="O360" s="83"/>
      <c r="P360" s="80">
        <f t="shared" si="58"/>
        <v>0</v>
      </c>
    </row>
    <row r="361" spans="1:16" s="23" customFormat="1" ht="13.2" hidden="1" x14ac:dyDescent="0.25">
      <c r="A361" s="29">
        <v>4713105</v>
      </c>
      <c r="B361" s="30" t="s">
        <v>374</v>
      </c>
      <c r="C361" s="30" t="s">
        <v>118</v>
      </c>
      <c r="D361" s="48" t="s">
        <v>610</v>
      </c>
      <c r="E361" s="81">
        <f>F361+I361</f>
        <v>0</v>
      </c>
      <c r="F361" s="87"/>
      <c r="G361" s="87"/>
      <c r="H361" s="87"/>
      <c r="I361" s="87"/>
      <c r="J361" s="83">
        <f t="shared" si="68"/>
        <v>0</v>
      </c>
      <c r="K361" s="87"/>
      <c r="L361" s="87"/>
      <c r="M361" s="87"/>
      <c r="N361" s="87"/>
      <c r="O361" s="87"/>
      <c r="P361" s="80">
        <f t="shared" si="58"/>
        <v>0</v>
      </c>
    </row>
    <row r="362" spans="1:16" hidden="1" x14ac:dyDescent="0.3">
      <c r="A362" s="73">
        <v>4715040</v>
      </c>
      <c r="B362" s="37" t="s">
        <v>489</v>
      </c>
      <c r="C362" s="37"/>
      <c r="D362" s="28" t="s">
        <v>490</v>
      </c>
      <c r="E362" s="83">
        <f>E363</f>
        <v>0</v>
      </c>
      <c r="F362" s="83">
        <f t="shared" ref="F362:I362" si="72">F363</f>
        <v>0</v>
      </c>
      <c r="G362" s="83">
        <f t="shared" si="72"/>
        <v>0</v>
      </c>
      <c r="H362" s="83">
        <f t="shared" si="72"/>
        <v>0</v>
      </c>
      <c r="I362" s="83">
        <f t="shared" si="72"/>
        <v>0</v>
      </c>
      <c r="J362" s="83">
        <f t="shared" si="68"/>
        <v>0</v>
      </c>
      <c r="K362" s="83"/>
      <c r="L362" s="83"/>
      <c r="M362" s="83"/>
      <c r="N362" s="83"/>
      <c r="O362" s="83"/>
      <c r="P362" s="80">
        <f t="shared" si="58"/>
        <v>0</v>
      </c>
    </row>
    <row r="363" spans="1:16" hidden="1" x14ac:dyDescent="0.3">
      <c r="A363" s="44">
        <v>4715041</v>
      </c>
      <c r="B363" s="38" t="s">
        <v>491</v>
      </c>
      <c r="C363" s="38" t="s">
        <v>475</v>
      </c>
      <c r="D363" s="48" t="s">
        <v>611</v>
      </c>
      <c r="E363" s="83">
        <f>F363+I363</f>
        <v>0</v>
      </c>
      <c r="F363" s="87"/>
      <c r="G363" s="87"/>
      <c r="H363" s="87"/>
      <c r="I363" s="87"/>
      <c r="J363" s="83">
        <f t="shared" si="68"/>
        <v>0</v>
      </c>
      <c r="K363" s="84"/>
      <c r="L363" s="87"/>
      <c r="M363" s="87"/>
      <c r="N363" s="87"/>
      <c r="O363" s="87"/>
      <c r="P363" s="80">
        <f t="shared" si="58"/>
        <v>0</v>
      </c>
    </row>
    <row r="364" spans="1:16" hidden="1" x14ac:dyDescent="0.3">
      <c r="A364" s="73">
        <v>4716050</v>
      </c>
      <c r="B364" s="26" t="s">
        <v>612</v>
      </c>
      <c r="C364" s="26"/>
      <c r="D364" s="40" t="s">
        <v>613</v>
      </c>
      <c r="E364" s="83">
        <f t="shared" si="65"/>
        <v>0</v>
      </c>
      <c r="F364" s="84"/>
      <c r="G364" s="84"/>
      <c r="H364" s="84"/>
      <c r="I364" s="84"/>
      <c r="J364" s="83">
        <f t="shared" si="68"/>
        <v>0</v>
      </c>
      <c r="K364" s="84"/>
      <c r="L364" s="84"/>
      <c r="M364" s="84"/>
      <c r="N364" s="84"/>
      <c r="O364" s="84"/>
      <c r="P364" s="80">
        <f t="shared" si="58"/>
        <v>0</v>
      </c>
    </row>
    <row r="365" spans="1:16" s="23" customFormat="1" ht="13.2" hidden="1" x14ac:dyDescent="0.25">
      <c r="A365" s="29">
        <v>4716051</v>
      </c>
      <c r="B365" s="30" t="s">
        <v>614</v>
      </c>
      <c r="C365" s="30" t="s">
        <v>516</v>
      </c>
      <c r="D365" s="67" t="s">
        <v>615</v>
      </c>
      <c r="E365" s="83">
        <f t="shared" si="65"/>
        <v>0</v>
      </c>
      <c r="F365" s="87"/>
      <c r="G365" s="87"/>
      <c r="H365" s="87"/>
      <c r="I365" s="87"/>
      <c r="J365" s="83">
        <f t="shared" si="68"/>
        <v>0</v>
      </c>
      <c r="K365" s="87"/>
      <c r="L365" s="87"/>
      <c r="M365" s="87"/>
      <c r="N365" s="87"/>
      <c r="O365" s="87"/>
      <c r="P365" s="80">
        <f t="shared" si="58"/>
        <v>0</v>
      </c>
    </row>
    <row r="366" spans="1:16" s="23" customFormat="1" ht="26.4" hidden="1" x14ac:dyDescent="0.25">
      <c r="A366" s="29"/>
      <c r="B366" s="30"/>
      <c r="C366" s="30"/>
      <c r="D366" s="31" t="s">
        <v>565</v>
      </c>
      <c r="E366" s="83"/>
      <c r="F366" s="87"/>
      <c r="G366" s="87"/>
      <c r="H366" s="87"/>
      <c r="I366" s="87"/>
      <c r="J366" s="81">
        <f t="shared" si="68"/>
        <v>0</v>
      </c>
      <c r="K366" s="87"/>
      <c r="L366" s="87"/>
      <c r="M366" s="87"/>
      <c r="N366" s="87"/>
      <c r="O366" s="87"/>
      <c r="P366" s="80">
        <f t="shared" si="58"/>
        <v>0</v>
      </c>
    </row>
    <row r="367" spans="1:16" ht="26.4" hidden="1" customHeight="1" x14ac:dyDescent="0.3">
      <c r="A367" s="73" t="s">
        <v>616</v>
      </c>
      <c r="B367" s="26" t="s">
        <v>617</v>
      </c>
      <c r="C367" s="26" t="s">
        <v>540</v>
      </c>
      <c r="D367" s="42" t="s">
        <v>618</v>
      </c>
      <c r="E367" s="83">
        <f t="shared" si="65"/>
        <v>0</v>
      </c>
      <c r="F367" s="84"/>
      <c r="G367" s="84"/>
      <c r="H367" s="84"/>
      <c r="I367" s="84"/>
      <c r="J367" s="83">
        <f t="shared" si="68"/>
        <v>0</v>
      </c>
      <c r="K367" s="84"/>
      <c r="L367" s="84"/>
      <c r="M367" s="84"/>
      <c r="N367" s="84"/>
      <c r="O367" s="84"/>
      <c r="P367" s="80">
        <f t="shared" si="58"/>
        <v>0</v>
      </c>
    </row>
    <row r="368" spans="1:16" ht="27.75" hidden="1" customHeight="1" x14ac:dyDescent="0.3">
      <c r="A368" s="73" t="s">
        <v>619</v>
      </c>
      <c r="B368" s="26" t="s">
        <v>245</v>
      </c>
      <c r="C368" s="26"/>
      <c r="D368" s="42" t="s">
        <v>620</v>
      </c>
      <c r="E368" s="83">
        <f t="shared" si="65"/>
        <v>0</v>
      </c>
      <c r="F368" s="84"/>
      <c r="G368" s="84"/>
      <c r="H368" s="84"/>
      <c r="I368" s="84"/>
      <c r="J368" s="83">
        <f t="shared" si="68"/>
        <v>0</v>
      </c>
      <c r="K368" s="84"/>
      <c r="L368" s="84"/>
      <c r="M368" s="84"/>
      <c r="N368" s="84"/>
      <c r="O368" s="84"/>
      <c r="P368" s="80">
        <f t="shared" si="58"/>
        <v>0</v>
      </c>
    </row>
    <row r="369" spans="1:16" s="23" customFormat="1" ht="26.4" hidden="1" x14ac:dyDescent="0.25">
      <c r="A369" s="29" t="s">
        <v>621</v>
      </c>
      <c r="B369" s="30" t="s">
        <v>622</v>
      </c>
      <c r="C369" s="30" t="s">
        <v>62</v>
      </c>
      <c r="D369" s="50" t="s">
        <v>623</v>
      </c>
      <c r="E369" s="81">
        <f t="shared" si="65"/>
        <v>0</v>
      </c>
      <c r="F369" s="87"/>
      <c r="G369" s="87"/>
      <c r="H369" s="87"/>
      <c r="I369" s="87"/>
      <c r="J369" s="81">
        <f t="shared" si="68"/>
        <v>0</v>
      </c>
      <c r="K369" s="87"/>
      <c r="L369" s="87"/>
      <c r="M369" s="87"/>
      <c r="N369" s="87"/>
      <c r="O369" s="87"/>
      <c r="P369" s="82">
        <f t="shared" ref="P369:P388" si="73">E369+J369</f>
        <v>0</v>
      </c>
    </row>
    <row r="370" spans="1:16" ht="25.2" hidden="1" customHeight="1" x14ac:dyDescent="0.3">
      <c r="A370" s="73" t="s">
        <v>624</v>
      </c>
      <c r="B370" s="26" t="s">
        <v>248</v>
      </c>
      <c r="C370" s="26" t="s">
        <v>62</v>
      </c>
      <c r="D370" s="42" t="s">
        <v>249</v>
      </c>
      <c r="E370" s="83">
        <f t="shared" si="65"/>
        <v>0</v>
      </c>
      <c r="F370" s="84"/>
      <c r="G370" s="84"/>
      <c r="H370" s="84"/>
      <c r="I370" s="84"/>
      <c r="J370" s="83">
        <f t="shared" si="68"/>
        <v>0</v>
      </c>
      <c r="K370" s="84"/>
      <c r="L370" s="84"/>
      <c r="M370" s="84"/>
      <c r="N370" s="84"/>
      <c r="O370" s="84"/>
      <c r="P370" s="80">
        <f t="shared" si="73"/>
        <v>0</v>
      </c>
    </row>
    <row r="371" spans="1:16" s="23" customFormat="1" ht="32.4" hidden="1" customHeight="1" x14ac:dyDescent="0.25">
      <c r="A371" s="29"/>
      <c r="B371" s="30"/>
      <c r="C371" s="30"/>
      <c r="D371" s="50" t="s">
        <v>250</v>
      </c>
      <c r="E371" s="81">
        <f t="shared" si="65"/>
        <v>0</v>
      </c>
      <c r="F371" s="87"/>
      <c r="G371" s="87"/>
      <c r="H371" s="87"/>
      <c r="I371" s="87"/>
      <c r="J371" s="81">
        <f t="shared" si="68"/>
        <v>0</v>
      </c>
      <c r="K371" s="87"/>
      <c r="L371" s="87"/>
      <c r="M371" s="87"/>
      <c r="N371" s="87"/>
      <c r="O371" s="87"/>
      <c r="P371" s="82">
        <f t="shared" si="73"/>
        <v>0</v>
      </c>
    </row>
    <row r="372" spans="1:16" s="23" customFormat="1" ht="18.600000000000001" hidden="1" customHeight="1" x14ac:dyDescent="0.25">
      <c r="A372" s="29" t="s">
        <v>625</v>
      </c>
      <c r="B372" s="30" t="s">
        <v>256</v>
      </c>
      <c r="C372" s="30" t="s">
        <v>62</v>
      </c>
      <c r="D372" s="39" t="s">
        <v>257</v>
      </c>
      <c r="E372" s="81">
        <f t="shared" si="65"/>
        <v>0</v>
      </c>
      <c r="F372" s="87"/>
      <c r="G372" s="87"/>
      <c r="H372" s="87"/>
      <c r="I372" s="87"/>
      <c r="J372" s="81">
        <f t="shared" si="68"/>
        <v>0</v>
      </c>
      <c r="K372" s="87"/>
      <c r="L372" s="87"/>
      <c r="M372" s="87"/>
      <c r="N372" s="87"/>
      <c r="O372" s="87"/>
      <c r="P372" s="82">
        <f t="shared" si="73"/>
        <v>0</v>
      </c>
    </row>
    <row r="373" spans="1:16" s="23" customFormat="1" ht="26.4" hidden="1" x14ac:dyDescent="0.25">
      <c r="A373" s="29"/>
      <c r="B373" s="30"/>
      <c r="C373" s="30"/>
      <c r="D373" s="39" t="s">
        <v>190</v>
      </c>
      <c r="E373" s="81"/>
      <c r="F373" s="87"/>
      <c r="G373" s="87"/>
      <c r="H373" s="87"/>
      <c r="I373" s="87"/>
      <c r="J373" s="81">
        <f t="shared" si="68"/>
        <v>0</v>
      </c>
      <c r="K373" s="87"/>
      <c r="L373" s="87"/>
      <c r="M373" s="87"/>
      <c r="N373" s="87"/>
      <c r="O373" s="87"/>
      <c r="P373" s="82">
        <f t="shared" si="73"/>
        <v>0</v>
      </c>
    </row>
    <row r="374" spans="1:16" hidden="1" x14ac:dyDescent="0.3">
      <c r="A374" s="73" t="s">
        <v>626</v>
      </c>
      <c r="B374" s="41" t="s">
        <v>627</v>
      </c>
      <c r="C374" s="26" t="s">
        <v>48</v>
      </c>
      <c r="D374" s="52" t="s">
        <v>628</v>
      </c>
      <c r="E374" s="83">
        <f t="shared" si="65"/>
        <v>0</v>
      </c>
      <c r="F374" s="84"/>
      <c r="G374" s="84"/>
      <c r="H374" s="84"/>
      <c r="I374" s="84"/>
      <c r="J374" s="81">
        <f t="shared" si="68"/>
        <v>0</v>
      </c>
      <c r="K374" s="84"/>
      <c r="L374" s="84"/>
      <c r="M374" s="84"/>
      <c r="N374" s="84"/>
      <c r="O374" s="84"/>
      <c r="P374" s="80">
        <f t="shared" si="73"/>
        <v>0</v>
      </c>
    </row>
    <row r="375" spans="1:16" s="23" customFormat="1" ht="39.6" hidden="1" x14ac:dyDescent="0.25">
      <c r="A375" s="29"/>
      <c r="B375" s="47"/>
      <c r="C375" s="30"/>
      <c r="D375" s="39" t="s">
        <v>629</v>
      </c>
      <c r="E375" s="81"/>
      <c r="F375" s="87"/>
      <c r="G375" s="87"/>
      <c r="H375" s="87"/>
      <c r="I375" s="87"/>
      <c r="J375" s="81">
        <f t="shared" si="68"/>
        <v>0</v>
      </c>
      <c r="K375" s="87"/>
      <c r="L375" s="87"/>
      <c r="M375" s="87"/>
      <c r="N375" s="87"/>
      <c r="O375" s="87"/>
      <c r="P375" s="80">
        <f t="shared" si="73"/>
        <v>0</v>
      </c>
    </row>
    <row r="376" spans="1:16" s="23" customFormat="1" ht="26.4" hidden="1" x14ac:dyDescent="0.25">
      <c r="A376" s="29" t="s">
        <v>630</v>
      </c>
      <c r="B376" s="38" t="s">
        <v>546</v>
      </c>
      <c r="C376" s="30" t="s">
        <v>547</v>
      </c>
      <c r="D376" s="50" t="s">
        <v>548</v>
      </c>
      <c r="E376" s="81">
        <f t="shared" si="65"/>
        <v>0</v>
      </c>
      <c r="F376" s="87"/>
      <c r="G376" s="87"/>
      <c r="H376" s="87"/>
      <c r="I376" s="87"/>
      <c r="J376" s="83">
        <f t="shared" si="68"/>
        <v>0</v>
      </c>
      <c r="K376" s="87"/>
      <c r="L376" s="87"/>
      <c r="M376" s="87"/>
      <c r="N376" s="87"/>
      <c r="O376" s="87"/>
      <c r="P376" s="82">
        <f t="shared" si="73"/>
        <v>0</v>
      </c>
    </row>
    <row r="377" spans="1:16" s="23" customFormat="1" ht="26.4" hidden="1" x14ac:dyDescent="0.25">
      <c r="A377" s="29"/>
      <c r="B377" s="30"/>
      <c r="C377" s="30"/>
      <c r="D377" s="39" t="s">
        <v>190</v>
      </c>
      <c r="E377" s="81">
        <f t="shared" si="65"/>
        <v>0</v>
      </c>
      <c r="F377" s="87"/>
      <c r="G377" s="87"/>
      <c r="H377" s="87"/>
      <c r="I377" s="87"/>
      <c r="J377" s="83">
        <f t="shared" si="68"/>
        <v>0</v>
      </c>
      <c r="K377" s="87"/>
      <c r="L377" s="87"/>
      <c r="M377" s="87"/>
      <c r="N377" s="87"/>
      <c r="O377" s="87"/>
      <c r="P377" s="82">
        <f t="shared" si="73"/>
        <v>0</v>
      </c>
    </row>
    <row r="378" spans="1:16" hidden="1" x14ac:dyDescent="0.3">
      <c r="A378" s="73" t="s">
        <v>631</v>
      </c>
      <c r="B378" s="30" t="s">
        <v>74</v>
      </c>
      <c r="C378" s="30" t="s">
        <v>62</v>
      </c>
      <c r="D378" s="36" t="s">
        <v>75</v>
      </c>
      <c r="E378" s="81">
        <f t="shared" si="65"/>
        <v>0</v>
      </c>
      <c r="F378" s="84"/>
      <c r="G378" s="84"/>
      <c r="H378" s="84"/>
      <c r="I378" s="84"/>
      <c r="J378" s="83">
        <f t="shared" si="68"/>
        <v>0</v>
      </c>
      <c r="K378" s="84"/>
      <c r="L378" s="84"/>
      <c r="M378" s="84"/>
      <c r="N378" s="84"/>
      <c r="O378" s="87"/>
      <c r="P378" s="82">
        <f t="shared" si="73"/>
        <v>0</v>
      </c>
    </row>
    <row r="379" spans="1:16" hidden="1" x14ac:dyDescent="0.3">
      <c r="A379" s="73" t="s">
        <v>632</v>
      </c>
      <c r="B379" s="37" t="s">
        <v>92</v>
      </c>
      <c r="C379" s="37" t="s">
        <v>93</v>
      </c>
      <c r="D379" s="48" t="s">
        <v>94</v>
      </c>
      <c r="E379" s="81">
        <f t="shared" si="65"/>
        <v>0</v>
      </c>
      <c r="F379" s="84"/>
      <c r="G379" s="84"/>
      <c r="H379" s="84"/>
      <c r="I379" s="84"/>
      <c r="J379" s="83">
        <f t="shared" si="68"/>
        <v>0</v>
      </c>
      <c r="K379" s="84"/>
      <c r="L379" s="84"/>
      <c r="M379" s="84"/>
      <c r="N379" s="84"/>
      <c r="O379" s="84"/>
      <c r="P379" s="80">
        <f t="shared" si="73"/>
        <v>0</v>
      </c>
    </row>
    <row r="380" spans="1:16" ht="15" hidden="1" customHeight="1" x14ac:dyDescent="0.3">
      <c r="A380" s="73"/>
      <c r="B380" s="37"/>
      <c r="C380" s="37"/>
      <c r="D380" s="48" t="s">
        <v>566</v>
      </c>
      <c r="E380" s="81">
        <f>F380+I380</f>
        <v>0</v>
      </c>
      <c r="F380" s="87"/>
      <c r="G380" s="87"/>
      <c r="H380" s="87"/>
      <c r="I380" s="87"/>
      <c r="J380" s="81">
        <f>L380+O380</f>
        <v>0</v>
      </c>
      <c r="K380" s="87"/>
      <c r="L380" s="87"/>
      <c r="M380" s="87"/>
      <c r="N380" s="87"/>
      <c r="O380" s="87"/>
      <c r="P380" s="82">
        <f>E380+J380</f>
        <v>0</v>
      </c>
    </row>
    <row r="381" spans="1:16" s="23" customFormat="1" ht="26.4" hidden="1" x14ac:dyDescent="0.25">
      <c r="A381" s="29" t="s">
        <v>633</v>
      </c>
      <c r="B381" s="38" t="s">
        <v>634</v>
      </c>
      <c r="C381" s="38" t="s">
        <v>98</v>
      </c>
      <c r="D381" s="42" t="s">
        <v>635</v>
      </c>
      <c r="E381" s="81">
        <f t="shared" si="65"/>
        <v>0</v>
      </c>
      <c r="F381" s="87"/>
      <c r="G381" s="87"/>
      <c r="H381" s="87"/>
      <c r="I381" s="87"/>
      <c r="J381" s="81">
        <f t="shared" si="68"/>
        <v>0</v>
      </c>
      <c r="K381" s="87"/>
      <c r="L381" s="87"/>
      <c r="M381" s="87"/>
      <c r="N381" s="87"/>
      <c r="O381" s="87"/>
      <c r="P381" s="82">
        <f t="shared" si="73"/>
        <v>0</v>
      </c>
    </row>
    <row r="382" spans="1:16" s="23" customFormat="1" ht="26.4" hidden="1" x14ac:dyDescent="0.25">
      <c r="A382" s="29"/>
      <c r="B382" s="38"/>
      <c r="C382" s="38"/>
      <c r="D382" s="48" t="s">
        <v>636</v>
      </c>
      <c r="E382" s="81"/>
      <c r="F382" s="87"/>
      <c r="G382" s="87"/>
      <c r="H382" s="87"/>
      <c r="I382" s="87"/>
      <c r="J382" s="81">
        <f t="shared" si="68"/>
        <v>0</v>
      </c>
      <c r="K382" s="87"/>
      <c r="L382" s="87"/>
      <c r="M382" s="87"/>
      <c r="N382" s="87"/>
      <c r="O382" s="87"/>
      <c r="P382" s="82">
        <f t="shared" si="73"/>
        <v>0</v>
      </c>
    </row>
    <row r="383" spans="1:16" hidden="1" x14ac:dyDescent="0.3">
      <c r="A383" s="73" t="s">
        <v>637</v>
      </c>
      <c r="B383" s="37" t="s">
        <v>57</v>
      </c>
      <c r="C383" s="26" t="s">
        <v>58</v>
      </c>
      <c r="D383" s="40" t="s">
        <v>59</v>
      </c>
      <c r="E383" s="83"/>
      <c r="F383" s="84"/>
      <c r="G383" s="84"/>
      <c r="H383" s="84"/>
      <c r="I383" s="84"/>
      <c r="J383" s="83">
        <f>L383+O383</f>
        <v>0</v>
      </c>
      <c r="K383" s="84"/>
      <c r="L383" s="84"/>
      <c r="M383" s="84"/>
      <c r="N383" s="84"/>
      <c r="O383" s="84"/>
      <c r="P383" s="80">
        <f>E383+J383</f>
        <v>0</v>
      </c>
    </row>
    <row r="384" spans="1:16" hidden="1" x14ac:dyDescent="0.3">
      <c r="A384" s="73" t="s">
        <v>638</v>
      </c>
      <c r="B384" s="26" t="s">
        <v>61</v>
      </c>
      <c r="C384" s="26" t="s">
        <v>62</v>
      </c>
      <c r="D384" s="34" t="s">
        <v>556</v>
      </c>
      <c r="E384" s="83">
        <f>F384+I384</f>
        <v>0</v>
      </c>
      <c r="F384" s="83"/>
      <c r="G384" s="83"/>
      <c r="H384" s="83"/>
      <c r="I384" s="83"/>
      <c r="J384" s="83">
        <f>L384+O384</f>
        <v>110600</v>
      </c>
      <c r="K384" s="97">
        <v>110600</v>
      </c>
      <c r="L384" s="97"/>
      <c r="M384" s="97"/>
      <c r="N384" s="97"/>
      <c r="O384" s="97">
        <v>110600</v>
      </c>
      <c r="P384" s="80">
        <f t="shared" ref="P384" si="74">E384+J384</f>
        <v>110600</v>
      </c>
    </row>
    <row r="385" spans="1:18" s="23" customFormat="1" ht="13.2" hidden="1" customHeight="1" x14ac:dyDescent="0.25">
      <c r="A385" s="29" t="s">
        <v>632</v>
      </c>
      <c r="B385" s="38" t="s">
        <v>92</v>
      </c>
      <c r="C385" s="26" t="s">
        <v>93</v>
      </c>
      <c r="D385" s="43" t="s">
        <v>94</v>
      </c>
      <c r="E385" s="83"/>
      <c r="F385" s="87"/>
      <c r="G385" s="87"/>
      <c r="H385" s="87"/>
      <c r="I385" s="87"/>
      <c r="J385" s="83">
        <f>L385+O385</f>
        <v>100000</v>
      </c>
      <c r="K385" s="87"/>
      <c r="L385" s="87"/>
      <c r="M385" s="87"/>
      <c r="N385" s="87"/>
      <c r="O385" s="87">
        <v>100000</v>
      </c>
      <c r="P385" s="80">
        <f>E385+J385</f>
        <v>100000</v>
      </c>
    </row>
    <row r="386" spans="1:18" s="23" customFormat="1" ht="13.2" hidden="1" customHeight="1" x14ac:dyDescent="0.25">
      <c r="A386" s="29"/>
      <c r="B386" s="38"/>
      <c r="C386" s="30"/>
      <c r="D386" s="48" t="s">
        <v>566</v>
      </c>
      <c r="E386" s="83"/>
      <c r="F386" s="87"/>
      <c r="G386" s="87"/>
      <c r="H386" s="87"/>
      <c r="I386" s="87"/>
      <c r="J386" s="83">
        <f>L386+O386</f>
        <v>0</v>
      </c>
      <c r="K386" s="87"/>
      <c r="L386" s="87"/>
      <c r="M386" s="87"/>
      <c r="N386" s="87"/>
      <c r="O386" s="87"/>
      <c r="P386" s="80">
        <f>E386+J386</f>
        <v>0</v>
      </c>
    </row>
    <row r="387" spans="1:18" s="23" customFormat="1" ht="26.4" hidden="1" customHeight="1" x14ac:dyDescent="0.25">
      <c r="A387" s="29" t="s">
        <v>639</v>
      </c>
      <c r="B387" s="38" t="s">
        <v>640</v>
      </c>
      <c r="C387" s="38" t="s">
        <v>516</v>
      </c>
      <c r="D387" s="48" t="s">
        <v>641</v>
      </c>
      <c r="E387" s="83">
        <f>F387+I387</f>
        <v>0</v>
      </c>
      <c r="F387" s="87"/>
      <c r="G387" s="87"/>
      <c r="H387" s="87"/>
      <c r="I387" s="87"/>
      <c r="J387" s="83">
        <f>L387+O387</f>
        <v>0</v>
      </c>
      <c r="K387" s="87"/>
      <c r="L387" s="87"/>
      <c r="M387" s="87"/>
      <c r="N387" s="87"/>
      <c r="O387" s="87"/>
      <c r="P387" s="80">
        <f>E387+J387</f>
        <v>0</v>
      </c>
    </row>
    <row r="388" spans="1:18" ht="15.75" customHeight="1" x14ac:dyDescent="0.3">
      <c r="A388" s="14">
        <v>3100000</v>
      </c>
      <c r="B388" s="102"/>
      <c r="C388" s="100"/>
      <c r="D388" s="103" t="s">
        <v>642</v>
      </c>
      <c r="E388" s="101">
        <f>E390</f>
        <v>1903540</v>
      </c>
      <c r="F388" s="101">
        <f t="shared" ref="F388:O388" si="75">F390</f>
        <v>1903540</v>
      </c>
      <c r="G388" s="101">
        <f t="shared" si="75"/>
        <v>1527500</v>
      </c>
      <c r="H388" s="101">
        <f t="shared" si="75"/>
        <v>20000</v>
      </c>
      <c r="I388" s="101">
        <f t="shared" si="75"/>
        <v>0</v>
      </c>
      <c r="J388" s="101">
        <f t="shared" si="75"/>
        <v>50000</v>
      </c>
      <c r="K388" s="101">
        <f>K390</f>
        <v>50000</v>
      </c>
      <c r="L388" s="101">
        <f t="shared" si="75"/>
        <v>0</v>
      </c>
      <c r="M388" s="101">
        <f t="shared" si="75"/>
        <v>0</v>
      </c>
      <c r="N388" s="101">
        <f t="shared" si="75"/>
        <v>0</v>
      </c>
      <c r="O388" s="101">
        <f t="shared" si="75"/>
        <v>50000</v>
      </c>
      <c r="P388" s="104">
        <f t="shared" si="73"/>
        <v>1953540</v>
      </c>
      <c r="R388" s="18"/>
    </row>
    <row r="389" spans="1:18" s="23" customFormat="1" ht="13.2" hidden="1" customHeight="1" x14ac:dyDescent="0.25">
      <c r="A389" s="29"/>
      <c r="B389" s="47"/>
      <c r="C389" s="30"/>
      <c r="D389" s="22" t="s">
        <v>55</v>
      </c>
      <c r="E389" s="87"/>
      <c r="F389" s="87"/>
      <c r="G389" s="87"/>
      <c r="H389" s="87"/>
      <c r="I389" s="87"/>
      <c r="J389" s="87">
        <f>J395</f>
        <v>0</v>
      </c>
      <c r="K389" s="87">
        <f>K395</f>
        <v>0</v>
      </c>
      <c r="L389" s="87"/>
      <c r="M389" s="87"/>
      <c r="N389" s="87"/>
      <c r="O389" s="85"/>
      <c r="P389" s="80">
        <f>E389+J389</f>
        <v>0</v>
      </c>
    </row>
    <row r="390" spans="1:18" x14ac:dyDescent="0.3">
      <c r="A390" s="73" t="s">
        <v>643</v>
      </c>
      <c r="B390" s="41"/>
      <c r="C390" s="16"/>
      <c r="D390" s="22" t="s">
        <v>642</v>
      </c>
      <c r="E390" s="85">
        <f>E391+E393+E396+E401</f>
        <v>1903540</v>
      </c>
      <c r="F390" s="85">
        <f>F391+F393+F396+F401+F403</f>
        <v>1903540</v>
      </c>
      <c r="G390" s="85">
        <f>G391+G393+G396+G401</f>
        <v>1527500</v>
      </c>
      <c r="H390" s="85">
        <f>H391+H393+H396+H401</f>
        <v>20000</v>
      </c>
      <c r="I390" s="85">
        <f>I391+I393+I396+I401</f>
        <v>0</v>
      </c>
      <c r="J390" s="85">
        <f>J391+J393+J396+J401+J397+J400+J402+J392</f>
        <v>50000</v>
      </c>
      <c r="K390" s="85">
        <f>K391+K393+K396+K401+K397+K400+K402+K392</f>
        <v>50000</v>
      </c>
      <c r="L390" s="85">
        <f>L391+L393+L396+L401+L397+L400+L402</f>
        <v>0</v>
      </c>
      <c r="M390" s="85">
        <f>M391+M393+M396+M401+M397+M400+M402</f>
        <v>0</v>
      </c>
      <c r="N390" s="85">
        <f>N391+N393+N396+N401+N397+N400+N402</f>
        <v>0</v>
      </c>
      <c r="O390" s="85">
        <f>O391+O393+O396+O401+O397+O400+O402</f>
        <v>50000</v>
      </c>
      <c r="P390" s="85">
        <f>P391+P393+P396+P401+P397+P400+P402+P392</f>
        <v>1953540</v>
      </c>
    </row>
    <row r="391" spans="1:18" ht="25.2" customHeight="1" x14ac:dyDescent="0.3">
      <c r="A391" s="73" t="s">
        <v>644</v>
      </c>
      <c r="B391" s="26" t="s">
        <v>34</v>
      </c>
      <c r="C391" s="26" t="s">
        <v>27</v>
      </c>
      <c r="D391" s="43" t="s">
        <v>116</v>
      </c>
      <c r="E391" s="83">
        <f t="shared" ref="E391:E398" si="76">F391+I391</f>
        <v>1903540</v>
      </c>
      <c r="F391" s="109">
        <v>1903540</v>
      </c>
      <c r="G391" s="109">
        <v>1527500</v>
      </c>
      <c r="H391" s="109">
        <v>20000</v>
      </c>
      <c r="I391" s="105"/>
      <c r="J391" s="96">
        <f>L391+O391</f>
        <v>50000</v>
      </c>
      <c r="K391" s="110">
        <v>50000</v>
      </c>
      <c r="L391" s="110"/>
      <c r="M391" s="110"/>
      <c r="N391" s="110"/>
      <c r="O391" s="110">
        <f t="shared" ref="O391" si="77">K391</f>
        <v>50000</v>
      </c>
      <c r="P391" s="80">
        <f t="shared" ref="P391:P407" si="78">E391+J391</f>
        <v>1953540</v>
      </c>
    </row>
    <row r="392" spans="1:18" hidden="1" x14ac:dyDescent="0.3">
      <c r="A392" s="73" t="s">
        <v>645</v>
      </c>
      <c r="B392" s="26" t="s">
        <v>646</v>
      </c>
      <c r="C392" s="26" t="s">
        <v>507</v>
      </c>
      <c r="D392" s="43" t="s">
        <v>647</v>
      </c>
      <c r="E392" s="83"/>
      <c r="F392" s="84"/>
      <c r="G392" s="84"/>
      <c r="H392" s="84"/>
      <c r="I392" s="84"/>
      <c r="J392" s="83">
        <f>L392+O392</f>
        <v>0</v>
      </c>
      <c r="K392" s="84"/>
      <c r="L392" s="84"/>
      <c r="M392" s="84"/>
      <c r="N392" s="84"/>
      <c r="O392" s="84">
        <f t="shared" ref="O392:O396" si="79">K392</f>
        <v>0</v>
      </c>
      <c r="P392" s="80">
        <f t="shared" si="78"/>
        <v>0</v>
      </c>
    </row>
    <row r="393" spans="1:18" hidden="1" x14ac:dyDescent="0.3">
      <c r="A393" s="73" t="s">
        <v>648</v>
      </c>
      <c r="B393" s="26" t="s">
        <v>649</v>
      </c>
      <c r="C393" s="26" t="s">
        <v>650</v>
      </c>
      <c r="D393" s="42" t="s">
        <v>651</v>
      </c>
      <c r="E393" s="83">
        <f t="shared" si="76"/>
        <v>0</v>
      </c>
      <c r="F393" s="84"/>
      <c r="G393" s="84"/>
      <c r="H393" s="84"/>
      <c r="I393" s="84"/>
      <c r="J393" s="83">
        <f>L393+O393</f>
        <v>0</v>
      </c>
      <c r="K393" s="84"/>
      <c r="L393" s="84"/>
      <c r="M393" s="84"/>
      <c r="N393" s="84"/>
      <c r="O393" s="84">
        <f t="shared" si="79"/>
        <v>0</v>
      </c>
      <c r="P393" s="80">
        <f t="shared" si="78"/>
        <v>0</v>
      </c>
    </row>
    <row r="394" spans="1:18" s="23" customFormat="1" ht="13.2" hidden="1" x14ac:dyDescent="0.25">
      <c r="A394" s="29" t="s">
        <v>645</v>
      </c>
      <c r="B394" s="30" t="s">
        <v>646</v>
      </c>
      <c r="C394" s="30" t="s">
        <v>507</v>
      </c>
      <c r="D394" s="36" t="s">
        <v>647</v>
      </c>
      <c r="E394" s="83">
        <f>F394+I394</f>
        <v>0</v>
      </c>
      <c r="F394" s="81"/>
      <c r="G394" s="81"/>
      <c r="H394" s="81"/>
      <c r="I394" s="81"/>
      <c r="J394" s="83">
        <f>L394+O394</f>
        <v>0</v>
      </c>
      <c r="K394" s="81"/>
      <c r="L394" s="81"/>
      <c r="M394" s="81"/>
      <c r="N394" s="81"/>
      <c r="O394" s="81">
        <f t="shared" si="79"/>
        <v>0</v>
      </c>
      <c r="P394" s="80">
        <f>E394+J394</f>
        <v>0</v>
      </c>
    </row>
    <row r="395" spans="1:18" s="23" customFormat="1" ht="13.2" hidden="1" x14ac:dyDescent="0.25">
      <c r="A395" s="29"/>
      <c r="B395" s="30"/>
      <c r="C395" s="30"/>
      <c r="D395" s="36" t="s">
        <v>55</v>
      </c>
      <c r="E395" s="81"/>
      <c r="F395" s="81"/>
      <c r="G395" s="81"/>
      <c r="H395" s="81"/>
      <c r="I395" s="81"/>
      <c r="J395" s="83">
        <f>K395</f>
        <v>0</v>
      </c>
      <c r="K395" s="81"/>
      <c r="L395" s="81"/>
      <c r="M395" s="81"/>
      <c r="N395" s="81"/>
      <c r="O395" s="81">
        <f t="shared" si="79"/>
        <v>0</v>
      </c>
      <c r="P395" s="80">
        <f>E395+J395</f>
        <v>0</v>
      </c>
    </row>
    <row r="396" spans="1:18" ht="0.6" hidden="1" customHeight="1" x14ac:dyDescent="0.3">
      <c r="A396" s="73" t="s">
        <v>652</v>
      </c>
      <c r="B396" s="26" t="s">
        <v>653</v>
      </c>
      <c r="C396" s="26" t="s">
        <v>62</v>
      </c>
      <c r="D396" s="28" t="s">
        <v>654</v>
      </c>
      <c r="E396" s="83">
        <f t="shared" si="76"/>
        <v>0</v>
      </c>
      <c r="F396" s="84"/>
      <c r="G396" s="84"/>
      <c r="H396" s="84"/>
      <c r="I396" s="84"/>
      <c r="J396" s="83">
        <f>L396+O396</f>
        <v>0</v>
      </c>
      <c r="K396" s="84"/>
      <c r="L396" s="84"/>
      <c r="M396" s="84"/>
      <c r="N396" s="84"/>
      <c r="O396" s="84">
        <f t="shared" si="79"/>
        <v>0</v>
      </c>
      <c r="P396" s="80">
        <f t="shared" si="78"/>
        <v>0</v>
      </c>
    </row>
    <row r="397" spans="1:18" ht="17.25" hidden="1" customHeight="1" x14ac:dyDescent="0.3">
      <c r="A397" s="73" t="s">
        <v>655</v>
      </c>
      <c r="B397" s="26" t="s">
        <v>656</v>
      </c>
      <c r="C397" s="26"/>
      <c r="D397" s="34" t="s">
        <v>657</v>
      </c>
      <c r="E397" s="83">
        <f t="shared" si="76"/>
        <v>0</v>
      </c>
      <c r="F397" s="83"/>
      <c r="G397" s="83"/>
      <c r="H397" s="83">
        <f>H394</f>
        <v>0</v>
      </c>
      <c r="I397" s="83">
        <f>I394</f>
        <v>0</v>
      </c>
      <c r="J397" s="83">
        <f>J394+J398</f>
        <v>0</v>
      </c>
      <c r="K397" s="83"/>
      <c r="L397" s="83">
        <f>L394+L398</f>
        <v>0</v>
      </c>
      <c r="M397" s="83">
        <f>M394+M398</f>
        <v>0</v>
      </c>
      <c r="N397" s="83">
        <f>N394+N398</f>
        <v>0</v>
      </c>
      <c r="O397" s="84">
        <f>K397</f>
        <v>0</v>
      </c>
      <c r="P397" s="80">
        <f t="shared" si="78"/>
        <v>0</v>
      </c>
    </row>
    <row r="398" spans="1:18" s="23" customFormat="1" ht="39.6" hidden="1" x14ac:dyDescent="0.25">
      <c r="A398" s="29" t="s">
        <v>658</v>
      </c>
      <c r="B398" s="30" t="s">
        <v>659</v>
      </c>
      <c r="C398" s="30"/>
      <c r="D398" s="35" t="s">
        <v>660</v>
      </c>
      <c r="E398" s="83">
        <f t="shared" si="76"/>
        <v>0</v>
      </c>
      <c r="F398" s="81"/>
      <c r="G398" s="81"/>
      <c r="H398" s="81"/>
      <c r="I398" s="81"/>
      <c r="J398" s="83">
        <f>L398+O398</f>
        <v>0</v>
      </c>
      <c r="K398" s="81"/>
      <c r="L398" s="81"/>
      <c r="M398" s="81"/>
      <c r="N398" s="81"/>
      <c r="O398" s="84">
        <f>K398</f>
        <v>0</v>
      </c>
      <c r="P398" s="80">
        <f t="shared" si="78"/>
        <v>0</v>
      </c>
    </row>
    <row r="399" spans="1:18" s="23" customFormat="1" ht="52.8" hidden="1" x14ac:dyDescent="0.25">
      <c r="A399" s="29"/>
      <c r="B399" s="30"/>
      <c r="C399" s="30"/>
      <c r="D399" s="36" t="s">
        <v>661</v>
      </c>
      <c r="E399" s="83"/>
      <c r="F399" s="81"/>
      <c r="G399" s="81"/>
      <c r="H399" s="81"/>
      <c r="I399" s="81"/>
      <c r="J399" s="83">
        <f>L399+O399</f>
        <v>0</v>
      </c>
      <c r="K399" s="81"/>
      <c r="L399" s="81"/>
      <c r="M399" s="81"/>
      <c r="N399" s="81"/>
      <c r="O399" s="84">
        <f>K399</f>
        <v>0</v>
      </c>
      <c r="P399" s="80">
        <f t="shared" si="78"/>
        <v>0</v>
      </c>
    </row>
    <row r="400" spans="1:18" hidden="1" x14ac:dyDescent="0.3">
      <c r="A400" s="73" t="s">
        <v>662</v>
      </c>
      <c r="B400" s="26" t="s">
        <v>61</v>
      </c>
      <c r="C400" s="26" t="s">
        <v>62</v>
      </c>
      <c r="D400" s="35" t="s">
        <v>556</v>
      </c>
      <c r="E400" s="83"/>
      <c r="F400" s="83"/>
      <c r="G400" s="83"/>
      <c r="H400" s="83"/>
      <c r="I400" s="83"/>
      <c r="J400" s="83">
        <f>L400+O400</f>
        <v>0</v>
      </c>
      <c r="K400" s="83"/>
      <c r="L400" s="83"/>
      <c r="M400" s="83"/>
      <c r="N400" s="83"/>
      <c r="O400" s="84">
        <f>K400</f>
        <v>0</v>
      </c>
      <c r="P400" s="80">
        <f t="shared" si="78"/>
        <v>0</v>
      </c>
    </row>
    <row r="401" spans="1:18" hidden="1" x14ac:dyDescent="0.3">
      <c r="A401" s="73" t="s">
        <v>663</v>
      </c>
      <c r="B401" s="26" t="s">
        <v>68</v>
      </c>
      <c r="C401" s="26"/>
      <c r="D401" s="35" t="s">
        <v>69</v>
      </c>
      <c r="E401" s="83">
        <f>E403</f>
        <v>0</v>
      </c>
      <c r="F401" s="83"/>
      <c r="G401" s="83"/>
      <c r="H401" s="83">
        <f t="shared" ref="H401:N401" si="80">H403</f>
        <v>0</v>
      </c>
      <c r="I401" s="83">
        <f t="shared" si="80"/>
        <v>0</v>
      </c>
      <c r="J401" s="83">
        <f t="shared" si="80"/>
        <v>0</v>
      </c>
      <c r="K401" s="83"/>
      <c r="L401" s="83">
        <f t="shared" si="80"/>
        <v>0</v>
      </c>
      <c r="M401" s="83">
        <f t="shared" si="80"/>
        <v>0</v>
      </c>
      <c r="N401" s="83">
        <f t="shared" si="80"/>
        <v>0</v>
      </c>
      <c r="O401" s="84">
        <f>K401</f>
        <v>0</v>
      </c>
      <c r="P401" s="80">
        <f t="shared" si="78"/>
        <v>0</v>
      </c>
    </row>
    <row r="402" spans="1:18" hidden="1" x14ac:dyDescent="0.3">
      <c r="A402" s="73"/>
      <c r="B402" s="26"/>
      <c r="C402" s="26"/>
      <c r="D402" s="35"/>
      <c r="E402" s="83"/>
      <c r="F402" s="83"/>
      <c r="G402" s="83"/>
      <c r="H402" s="83"/>
      <c r="I402" s="83"/>
      <c r="J402" s="83"/>
      <c r="K402" s="83"/>
      <c r="L402" s="83"/>
      <c r="M402" s="83"/>
      <c r="N402" s="83"/>
      <c r="O402" s="84"/>
      <c r="P402" s="80">
        <f t="shared" si="78"/>
        <v>0</v>
      </c>
    </row>
    <row r="403" spans="1:18" ht="15" hidden="1" customHeight="1" x14ac:dyDescent="0.3">
      <c r="A403" s="73" t="s">
        <v>664</v>
      </c>
      <c r="B403" s="26" t="s">
        <v>74</v>
      </c>
      <c r="C403" s="26" t="s">
        <v>62</v>
      </c>
      <c r="D403" s="35" t="s">
        <v>75</v>
      </c>
      <c r="E403" s="83">
        <f>F403+I403</f>
        <v>0</v>
      </c>
      <c r="F403" s="83"/>
      <c r="G403" s="83"/>
      <c r="H403" s="83"/>
      <c r="I403" s="83"/>
      <c r="J403" s="83">
        <f>L403+O403</f>
        <v>0</v>
      </c>
      <c r="K403" s="83"/>
      <c r="L403" s="83"/>
      <c r="M403" s="83"/>
      <c r="N403" s="83"/>
      <c r="O403" s="83">
        <f>K403</f>
        <v>0</v>
      </c>
      <c r="P403" s="80">
        <f t="shared" si="78"/>
        <v>0</v>
      </c>
    </row>
    <row r="404" spans="1:18" x14ac:dyDescent="0.3">
      <c r="A404" s="14" t="s">
        <v>665</v>
      </c>
      <c r="B404" s="102"/>
      <c r="C404" s="100"/>
      <c r="D404" s="103" t="s">
        <v>666</v>
      </c>
      <c r="E404" s="101">
        <f>E405</f>
        <v>5846680</v>
      </c>
      <c r="F404" s="101">
        <f t="shared" ref="F404:P405" si="81">F405</f>
        <v>5846680</v>
      </c>
      <c r="G404" s="101">
        <f t="shared" si="81"/>
        <v>4780000</v>
      </c>
      <c r="H404" s="101">
        <f t="shared" si="81"/>
        <v>0</v>
      </c>
      <c r="I404" s="101">
        <f t="shared" si="81"/>
        <v>0</v>
      </c>
      <c r="J404" s="101">
        <f t="shared" si="81"/>
        <v>100000</v>
      </c>
      <c r="K404" s="101">
        <f t="shared" si="81"/>
        <v>100000</v>
      </c>
      <c r="L404" s="101">
        <f t="shared" si="81"/>
        <v>0</v>
      </c>
      <c r="M404" s="101">
        <f t="shared" si="81"/>
        <v>0</v>
      </c>
      <c r="N404" s="101">
        <f t="shared" si="81"/>
        <v>0</v>
      </c>
      <c r="O404" s="101">
        <f t="shared" si="81"/>
        <v>100000</v>
      </c>
      <c r="P404" s="101">
        <f t="shared" si="81"/>
        <v>5946680</v>
      </c>
      <c r="R404" s="18"/>
    </row>
    <row r="405" spans="1:18" x14ac:dyDescent="0.3">
      <c r="A405" s="73" t="s">
        <v>667</v>
      </c>
      <c r="B405" s="41"/>
      <c r="C405" s="16"/>
      <c r="D405" s="22" t="s">
        <v>666</v>
      </c>
      <c r="E405" s="85">
        <f>E406</f>
        <v>5846680</v>
      </c>
      <c r="F405" s="85">
        <f t="shared" si="81"/>
        <v>5846680</v>
      </c>
      <c r="G405" s="85">
        <f t="shared" si="81"/>
        <v>4780000</v>
      </c>
      <c r="H405" s="85">
        <f t="shared" si="81"/>
        <v>0</v>
      </c>
      <c r="I405" s="85">
        <f t="shared" si="81"/>
        <v>0</v>
      </c>
      <c r="J405" s="85">
        <f t="shared" si="81"/>
        <v>100000</v>
      </c>
      <c r="K405" s="85">
        <f t="shared" si="81"/>
        <v>100000</v>
      </c>
      <c r="L405" s="85">
        <f t="shared" si="81"/>
        <v>0</v>
      </c>
      <c r="M405" s="85">
        <f t="shared" si="81"/>
        <v>0</v>
      </c>
      <c r="N405" s="85">
        <f t="shared" si="81"/>
        <v>0</v>
      </c>
      <c r="O405" s="85">
        <f t="shared" si="81"/>
        <v>100000</v>
      </c>
      <c r="P405" s="85">
        <f t="shared" si="81"/>
        <v>5946680</v>
      </c>
    </row>
    <row r="406" spans="1:18" ht="25.95" customHeight="1" x14ac:dyDescent="0.3">
      <c r="A406" s="73" t="s">
        <v>668</v>
      </c>
      <c r="B406" s="26" t="s">
        <v>34</v>
      </c>
      <c r="C406" s="26" t="s">
        <v>27</v>
      </c>
      <c r="D406" s="43" t="s">
        <v>116</v>
      </c>
      <c r="E406" s="83">
        <f>F406+I406</f>
        <v>5846680</v>
      </c>
      <c r="F406" s="105">
        <v>5846680</v>
      </c>
      <c r="G406" s="105">
        <v>4780000</v>
      </c>
      <c r="H406" s="105">
        <v>0</v>
      </c>
      <c r="I406" s="105"/>
      <c r="J406" s="97">
        <f>L406+O406</f>
        <v>100000</v>
      </c>
      <c r="K406" s="105">
        <v>100000</v>
      </c>
      <c r="L406" s="105"/>
      <c r="M406" s="105"/>
      <c r="N406" s="105"/>
      <c r="O406" s="105">
        <f>K406</f>
        <v>100000</v>
      </c>
      <c r="P406" s="80">
        <f>E406+J406</f>
        <v>5946680</v>
      </c>
    </row>
    <row r="407" spans="1:18" ht="15" customHeight="1" x14ac:dyDescent="0.3">
      <c r="A407" s="14">
        <v>3700000</v>
      </c>
      <c r="B407" s="102"/>
      <c r="C407" s="100"/>
      <c r="D407" s="103" t="s">
        <v>669</v>
      </c>
      <c r="E407" s="101">
        <f>E408</f>
        <v>34161700</v>
      </c>
      <c r="F407" s="101">
        <f t="shared" ref="F407:O407" si="82">F408</f>
        <v>32661700</v>
      </c>
      <c r="G407" s="101">
        <f t="shared" si="82"/>
        <v>7513000</v>
      </c>
      <c r="H407" s="101">
        <f t="shared" si="82"/>
        <v>50000</v>
      </c>
      <c r="I407" s="101">
        <f t="shared" si="82"/>
        <v>0</v>
      </c>
      <c r="J407" s="101">
        <f t="shared" si="82"/>
        <v>100000</v>
      </c>
      <c r="K407" s="101">
        <f>K408</f>
        <v>100000</v>
      </c>
      <c r="L407" s="101">
        <f t="shared" si="82"/>
        <v>0</v>
      </c>
      <c r="M407" s="101">
        <f t="shared" si="82"/>
        <v>0</v>
      </c>
      <c r="N407" s="101">
        <f t="shared" si="82"/>
        <v>0</v>
      </c>
      <c r="O407" s="101">
        <f t="shared" si="82"/>
        <v>100000</v>
      </c>
      <c r="P407" s="104">
        <f t="shared" si="78"/>
        <v>34261700</v>
      </c>
      <c r="R407" s="18"/>
    </row>
    <row r="408" spans="1:18" x14ac:dyDescent="0.3">
      <c r="A408" s="73" t="s">
        <v>670</v>
      </c>
      <c r="B408" s="41"/>
      <c r="C408" s="16"/>
      <c r="D408" s="22" t="s">
        <v>669</v>
      </c>
      <c r="E408" s="85">
        <f>E409+E411+E413+E410+E412</f>
        <v>34161700</v>
      </c>
      <c r="F408" s="85">
        <f>F409+F411+F413+F410+F412</f>
        <v>32661700</v>
      </c>
      <c r="G408" s="85">
        <f t="shared" ref="G408:O408" si="83">G409+G411+G413+G410+G412</f>
        <v>7513000</v>
      </c>
      <c r="H408" s="85">
        <f t="shared" si="83"/>
        <v>50000</v>
      </c>
      <c r="I408" s="85">
        <f t="shared" si="83"/>
        <v>0</v>
      </c>
      <c r="J408" s="85">
        <f>J409+J411+J413+J410+J412</f>
        <v>100000</v>
      </c>
      <c r="K408" s="85">
        <f>K409+K411+K413+K410+K412</f>
        <v>100000</v>
      </c>
      <c r="L408" s="85">
        <f t="shared" si="83"/>
        <v>0</v>
      </c>
      <c r="M408" s="85">
        <f t="shared" si="83"/>
        <v>0</v>
      </c>
      <c r="N408" s="85">
        <f t="shared" si="83"/>
        <v>0</v>
      </c>
      <c r="O408" s="85">
        <f t="shared" si="83"/>
        <v>100000</v>
      </c>
      <c r="P408" s="85">
        <f>P409+P411+P413+P410+P412</f>
        <v>34261700</v>
      </c>
    </row>
    <row r="409" spans="1:18" ht="25.95" customHeight="1" x14ac:dyDescent="0.3">
      <c r="A409" s="73" t="s">
        <v>671</v>
      </c>
      <c r="B409" s="26" t="s">
        <v>34</v>
      </c>
      <c r="C409" s="26" t="s">
        <v>27</v>
      </c>
      <c r="D409" s="43" t="s">
        <v>116</v>
      </c>
      <c r="E409" s="83">
        <f>F409+I409</f>
        <v>10063000</v>
      </c>
      <c r="F409" s="105">
        <v>10063000</v>
      </c>
      <c r="G409" s="105">
        <v>7513000</v>
      </c>
      <c r="H409" s="105">
        <v>50000</v>
      </c>
      <c r="I409" s="105"/>
      <c r="J409" s="97">
        <f>L409+O409</f>
        <v>100000</v>
      </c>
      <c r="K409" s="105">
        <v>100000</v>
      </c>
      <c r="L409" s="105"/>
      <c r="M409" s="105"/>
      <c r="N409" s="105"/>
      <c r="O409" s="105">
        <f>K409</f>
        <v>100000</v>
      </c>
      <c r="P409" s="80">
        <f>E409+J409</f>
        <v>10163000</v>
      </c>
    </row>
    <row r="410" spans="1:18" x14ac:dyDescent="0.3">
      <c r="A410" s="73" t="s">
        <v>672</v>
      </c>
      <c r="B410" s="26" t="s">
        <v>77</v>
      </c>
      <c r="C410" s="26" t="s">
        <v>673</v>
      </c>
      <c r="D410" s="40" t="s">
        <v>674</v>
      </c>
      <c r="E410" s="83">
        <f>F410+I410</f>
        <v>22598700</v>
      </c>
      <c r="F410" s="105">
        <v>22598700</v>
      </c>
      <c r="G410" s="105"/>
      <c r="H410" s="105"/>
      <c r="I410" s="105"/>
      <c r="J410" s="97"/>
      <c r="K410" s="105"/>
      <c r="L410" s="105"/>
      <c r="M410" s="105"/>
      <c r="N410" s="105"/>
      <c r="O410" s="105"/>
      <c r="P410" s="80">
        <f>E410+J410</f>
        <v>22598700</v>
      </c>
    </row>
    <row r="411" spans="1:18" ht="13.95" customHeight="1" x14ac:dyDescent="0.3">
      <c r="A411" s="73" t="s">
        <v>675</v>
      </c>
      <c r="B411" s="41" t="s">
        <v>676</v>
      </c>
      <c r="C411" s="26" t="s">
        <v>78</v>
      </c>
      <c r="D411" s="43" t="s">
        <v>677</v>
      </c>
      <c r="E411" s="84">
        <v>1500000</v>
      </c>
      <c r="F411" s="84"/>
      <c r="G411" s="84"/>
      <c r="H411" s="84"/>
      <c r="I411" s="84"/>
      <c r="J411" s="83">
        <f>L411+O411</f>
        <v>0</v>
      </c>
      <c r="K411" s="84"/>
      <c r="L411" s="84"/>
      <c r="M411" s="84"/>
      <c r="N411" s="84"/>
      <c r="O411" s="84">
        <f>K411</f>
        <v>0</v>
      </c>
      <c r="P411" s="80">
        <f>E411+J411</f>
        <v>1500000</v>
      </c>
    </row>
    <row r="412" spans="1:18" ht="21" hidden="1" customHeight="1" x14ac:dyDescent="0.3">
      <c r="A412" s="73" t="s">
        <v>678</v>
      </c>
      <c r="B412" s="41" t="s">
        <v>679</v>
      </c>
      <c r="C412" s="26" t="s">
        <v>680</v>
      </c>
      <c r="D412" s="43" t="s">
        <v>681</v>
      </c>
      <c r="E412" s="85">
        <f>F412</f>
        <v>0</v>
      </c>
      <c r="F412" s="84"/>
      <c r="G412" s="84"/>
      <c r="H412" s="84"/>
      <c r="I412" s="84"/>
      <c r="J412" s="83">
        <f>L412+O412</f>
        <v>0</v>
      </c>
      <c r="K412" s="84"/>
      <c r="L412" s="84"/>
      <c r="M412" s="84"/>
      <c r="N412" s="84"/>
      <c r="O412" s="84"/>
      <c r="P412" s="80">
        <f>E412+J412</f>
        <v>0</v>
      </c>
    </row>
    <row r="413" spans="1:18" ht="26.4" hidden="1" x14ac:dyDescent="0.3">
      <c r="A413" s="73" t="s">
        <v>682</v>
      </c>
      <c r="B413" s="41" t="s">
        <v>683</v>
      </c>
      <c r="C413" s="26" t="s">
        <v>680</v>
      </c>
      <c r="D413" s="43" t="s">
        <v>684</v>
      </c>
      <c r="E413" s="85">
        <f>F413+I413</f>
        <v>0</v>
      </c>
      <c r="F413" s="84"/>
      <c r="G413" s="84"/>
      <c r="H413" s="84"/>
      <c r="I413" s="84"/>
      <c r="J413" s="83">
        <f>L413+O413</f>
        <v>0</v>
      </c>
      <c r="K413" s="84"/>
      <c r="L413" s="84"/>
      <c r="M413" s="84"/>
      <c r="N413" s="84"/>
      <c r="O413" s="84"/>
      <c r="P413" s="80">
        <f>E413+J413</f>
        <v>0</v>
      </c>
    </row>
    <row r="414" spans="1:18" ht="15.75" customHeight="1" x14ac:dyDescent="0.3">
      <c r="A414" s="73"/>
      <c r="B414" s="41"/>
      <c r="C414" s="68"/>
      <c r="D414" s="17" t="s">
        <v>685</v>
      </c>
      <c r="E414" s="85">
        <f t="shared" ref="E414:P414" si="84">E14+E42+E96+E154+E248+E254+E268+E285+E315+E388+E407+E404</f>
        <v>689466610</v>
      </c>
      <c r="F414" s="85">
        <f t="shared" si="84"/>
        <v>687966610</v>
      </c>
      <c r="G414" s="85">
        <f t="shared" si="84"/>
        <v>438326663</v>
      </c>
      <c r="H414" s="85">
        <f t="shared" si="84"/>
        <v>4338000</v>
      </c>
      <c r="I414" s="85">
        <f t="shared" si="84"/>
        <v>0</v>
      </c>
      <c r="J414" s="85">
        <f t="shared" si="84"/>
        <v>42834600</v>
      </c>
      <c r="K414" s="85">
        <f t="shared" si="84"/>
        <v>42760600</v>
      </c>
      <c r="L414" s="85">
        <f t="shared" si="84"/>
        <v>74000</v>
      </c>
      <c r="M414" s="85">
        <f t="shared" si="84"/>
        <v>34800</v>
      </c>
      <c r="N414" s="85">
        <f t="shared" si="84"/>
        <v>0</v>
      </c>
      <c r="O414" s="85">
        <f t="shared" si="84"/>
        <v>42760600</v>
      </c>
      <c r="P414" s="85">
        <f t="shared" si="84"/>
        <v>732301210</v>
      </c>
      <c r="R414" s="18"/>
    </row>
    <row r="415" spans="1:18" x14ac:dyDescent="0.3">
      <c r="P415" s="18"/>
    </row>
    <row r="416" spans="1:18" ht="19.5" customHeight="1" x14ac:dyDescent="0.3">
      <c r="D416" s="49" t="s">
        <v>705</v>
      </c>
      <c r="E416" s="49"/>
      <c r="F416" s="49"/>
      <c r="G416" s="49"/>
      <c r="H416" s="49"/>
      <c r="I416" s="49"/>
      <c r="J416" s="49"/>
      <c r="K416" s="49"/>
      <c r="O416" s="49" t="s">
        <v>704</v>
      </c>
    </row>
    <row r="417" spans="4:17" ht="25.5" customHeight="1" x14ac:dyDescent="0.3">
      <c r="D417" s="131" t="s">
        <v>686</v>
      </c>
      <c r="E417" s="132"/>
      <c r="O417" s="71" t="s">
        <v>687</v>
      </c>
    </row>
    <row r="418" spans="4:17" ht="13.95" customHeight="1" x14ac:dyDescent="0.3"/>
    <row r="419" spans="4:17" hidden="1" x14ac:dyDescent="0.3">
      <c r="E419" s="77">
        <v>1184409100</v>
      </c>
      <c r="F419" s="77"/>
      <c r="G419" s="77"/>
      <c r="H419" s="77"/>
      <c r="I419" s="77"/>
      <c r="J419" s="77">
        <v>33549700</v>
      </c>
      <c r="K419" s="77">
        <v>8500000</v>
      </c>
      <c r="L419" s="77"/>
      <c r="M419" s="77"/>
      <c r="N419" s="77"/>
      <c r="O419" s="77"/>
      <c r="P419" s="77">
        <v>1217958800</v>
      </c>
      <c r="Q419" s="71" t="s">
        <v>688</v>
      </c>
    </row>
    <row r="420" spans="4:17" hidden="1" x14ac:dyDescent="0.3">
      <c r="E420" s="77">
        <f>E414-E419</f>
        <v>-494942490</v>
      </c>
      <c r="F420" s="77"/>
      <c r="G420" s="77"/>
      <c r="H420" s="77"/>
      <c r="I420" s="77"/>
      <c r="J420" s="77">
        <f>J419-J414</f>
        <v>-9284900</v>
      </c>
      <c r="K420" s="77">
        <f>K419-K414</f>
        <v>-34260600</v>
      </c>
      <c r="L420" s="77"/>
      <c r="M420" s="77"/>
      <c r="N420" s="77"/>
      <c r="O420" s="77"/>
      <c r="P420" s="77">
        <f>P419-P414</f>
        <v>485657590</v>
      </c>
      <c r="Q420" s="71" t="s">
        <v>689</v>
      </c>
    </row>
    <row r="421" spans="4:17" hidden="1" x14ac:dyDescent="0.3">
      <c r="E421" s="77">
        <v>-100800000</v>
      </c>
      <c r="F421" s="77"/>
      <c r="G421" s="77"/>
      <c r="H421" s="77"/>
      <c r="I421" s="77"/>
      <c r="J421" s="77">
        <v>50000000</v>
      </c>
      <c r="K421" s="77">
        <v>50000000</v>
      </c>
      <c r="L421" s="77"/>
      <c r="M421" s="77"/>
      <c r="N421" s="77"/>
      <c r="O421" s="77"/>
      <c r="P421" s="77">
        <v>-50800000</v>
      </c>
      <c r="Q421" s="71" t="s">
        <v>690</v>
      </c>
    </row>
    <row r="422" spans="4:17" hidden="1" x14ac:dyDescent="0.3">
      <c r="E422" s="77">
        <f>E420-E421</f>
        <v>-394142490</v>
      </c>
      <c r="F422" s="77"/>
      <c r="G422" s="77"/>
      <c r="H422" s="77"/>
      <c r="I422" s="77"/>
      <c r="J422" s="77">
        <f>J420+J421</f>
        <v>40715100</v>
      </c>
      <c r="K422" s="77">
        <f>K420+K421</f>
        <v>15739400</v>
      </c>
      <c r="L422" s="77"/>
      <c r="M422" s="77"/>
      <c r="N422" s="77"/>
      <c r="O422" s="77"/>
      <c r="P422" s="77">
        <f>P420+P421</f>
        <v>434857590</v>
      </c>
    </row>
    <row r="423" spans="4:17" hidden="1" x14ac:dyDescent="0.3">
      <c r="E423" s="77">
        <v>0</v>
      </c>
      <c r="F423" s="77"/>
      <c r="G423" s="77"/>
      <c r="H423" s="77"/>
      <c r="I423" s="77"/>
      <c r="J423" s="77"/>
      <c r="K423" s="77"/>
      <c r="L423" s="77"/>
      <c r="M423" s="77"/>
      <c r="N423" s="77"/>
      <c r="O423" s="77"/>
      <c r="P423" s="77"/>
      <c r="Q423" s="71" t="s">
        <v>691</v>
      </c>
    </row>
    <row r="424" spans="4:17" hidden="1" x14ac:dyDescent="0.3">
      <c r="E424" s="77">
        <f>E422+E423</f>
        <v>-394142490</v>
      </c>
      <c r="F424" s="77"/>
      <c r="G424" s="77"/>
      <c r="H424" s="77"/>
      <c r="I424" s="77"/>
      <c r="J424" s="77">
        <f>J422-J423</f>
        <v>40715100</v>
      </c>
      <c r="K424" s="77">
        <f>K422-K423</f>
        <v>15739400</v>
      </c>
      <c r="L424" s="77"/>
      <c r="M424" s="77"/>
      <c r="N424" s="77"/>
      <c r="O424" s="77"/>
      <c r="P424" s="77">
        <f>P422-P423</f>
        <v>434857590</v>
      </c>
    </row>
    <row r="425" spans="4:17" x14ac:dyDescent="0.3">
      <c r="E425" s="77"/>
      <c r="F425" s="77"/>
      <c r="G425" s="77"/>
      <c r="H425" s="77"/>
      <c r="I425" s="77"/>
      <c r="J425" s="77"/>
      <c r="K425" s="77"/>
      <c r="L425" s="77"/>
      <c r="M425" s="77"/>
      <c r="N425" s="77"/>
      <c r="O425" s="77"/>
      <c r="P425" s="77"/>
    </row>
    <row r="426" spans="4:17" hidden="1" x14ac:dyDescent="0.3">
      <c r="K426" s="77"/>
    </row>
    <row r="427" spans="4:17" hidden="1" x14ac:dyDescent="0.3">
      <c r="E427" s="71">
        <f>50000/E414*100</f>
        <v>7.2519828045044844E-3</v>
      </c>
    </row>
    <row r="428" spans="4:17" hidden="1" x14ac:dyDescent="0.3">
      <c r="E428" s="71">
        <f>E411/E414*100</f>
        <v>0.21755948413513457</v>
      </c>
    </row>
    <row r="429" spans="4:17" x14ac:dyDescent="0.3">
      <c r="D429" s="78"/>
    </row>
    <row r="430" spans="4:17" x14ac:dyDescent="0.3">
      <c r="E430" s="78"/>
    </row>
  </sheetData>
  <mergeCells count="25">
    <mergeCell ref="D417:E417"/>
    <mergeCell ref="K10:K12"/>
    <mergeCell ref="L10:L12"/>
    <mergeCell ref="M10:N10"/>
    <mergeCell ref="O10:O12"/>
    <mergeCell ref="G11:G12"/>
    <mergeCell ref="H11:H12"/>
    <mergeCell ref="M11:M12"/>
    <mergeCell ref="N11:N12"/>
    <mergeCell ref="N2:P2"/>
    <mergeCell ref="N4:P4"/>
    <mergeCell ref="C5:P5"/>
    <mergeCell ref="C6:P6"/>
    <mergeCell ref="A9:A12"/>
    <mergeCell ref="B9:B12"/>
    <mergeCell ref="C9:C12"/>
    <mergeCell ref="D9:D12"/>
    <mergeCell ref="E9:I9"/>
    <mergeCell ref="J9:O9"/>
    <mergeCell ref="P9:P12"/>
    <mergeCell ref="E10:E12"/>
    <mergeCell ref="F10:F12"/>
    <mergeCell ref="G10:H10"/>
    <mergeCell ref="I10:I12"/>
    <mergeCell ref="J10:J12"/>
  </mergeCells>
  <hyperlinks>
    <hyperlink ref="C384" location="!tnref1" display="0511" xr:uid="{00000000-0004-0000-0000-000000000000}"/>
  </hyperlinks>
  <pageMargins left="0.7" right="0.7" top="0.75" bottom="0.75" header="0.3" footer="0.3"/>
  <pageSetup paperSize="9" scale="42" orientation="landscape" r:id="rId1"/>
  <headerFooter differentFirst="1">
    <oddHeader>&amp;RПродовження додатку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дод3</vt:lpstr>
      <vt:lpstr>дод3!Область_друку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ММР ЗО</dc:creator>
  <cp:lastModifiedBy>MMR ZO</cp:lastModifiedBy>
  <cp:lastPrinted>2023-01-25T11:29:03Z</cp:lastPrinted>
  <dcterms:created xsi:type="dcterms:W3CDTF">2015-06-05T18:19:34Z</dcterms:created>
  <dcterms:modified xsi:type="dcterms:W3CDTF">2023-11-11T15:19:05Z</dcterms:modified>
</cp:coreProperties>
</file>